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5"/>
  </bookViews>
  <sheets>
    <sheet name="ZAŁĄCZNIK NR 1" sheetId="1" r:id="rId1"/>
    <sheet name="ZAŁĄCZNIK NR 2" sheetId="2" r:id="rId2"/>
    <sheet name="ZAŁĄCZNIK NR 3" sheetId="3" r:id="rId3"/>
    <sheet name="ZAŁĄCZNIK NR 9" sheetId="4" r:id="rId4"/>
    <sheet name="ZAŁĄCZNIK NR 8" sheetId="5" r:id="rId5"/>
    <sheet name="ZAŁĄCZNIK NR 6" sheetId="6" r:id="rId6"/>
  </sheets>
  <definedNames/>
  <calcPr fullCalcOnLoad="1"/>
</workbook>
</file>

<file path=xl/sharedStrings.xml><?xml version="1.0" encoding="utf-8"?>
<sst xmlns="http://schemas.openxmlformats.org/spreadsheetml/2006/main" count="593" uniqueCount="330">
  <si>
    <t xml:space="preserve">                                                                                      Załącznik Nr 1</t>
  </si>
  <si>
    <t xml:space="preserve">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</si>
  <si>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     zmieniającej Uchwałę Nr XLVI/368/05</t>
  </si>
  <si>
    <t xml:space="preserve">                                                                                                     z dnia 21 grudnia 2005r. </t>
  </si>
  <si>
    <t xml:space="preserve">                                                                                                                         w sprawie budżetu Gminy na 2006r. </t>
  </si>
  <si>
    <t xml:space="preserve">Plan dochodów </t>
  </si>
  <si>
    <t>budżetowych  na 2006 rok</t>
  </si>
  <si>
    <t>Dz.</t>
  </si>
  <si>
    <t>Rozdz.</t>
  </si>
  <si>
    <t>§</t>
  </si>
  <si>
    <t>TREŚĆ</t>
  </si>
  <si>
    <t>Plan na 2006 rok</t>
  </si>
  <si>
    <t xml:space="preserve">Zwiększenie </t>
  </si>
  <si>
    <t xml:space="preserve">Zmniejszenie </t>
  </si>
  <si>
    <t xml:space="preserve">Plan po zmianie </t>
  </si>
  <si>
    <t>010</t>
  </si>
  <si>
    <t>ROLNICTWO I ŁOWIECTWO</t>
  </si>
  <si>
    <t>01036</t>
  </si>
  <si>
    <t xml:space="preserve">Restrukturyzacja i modernizacja sektora żywnościowego oraz rozwój obszarów wiejskiech </t>
  </si>
  <si>
    <t xml:space="preserve">POMOC SPOŁECZNA </t>
  </si>
  <si>
    <t xml:space="preserve">Pozostała działalność </t>
  </si>
  <si>
    <t>OGÓŁEM :</t>
  </si>
  <si>
    <t>DOCHODY OGÓŁEM :</t>
  </si>
  <si>
    <t xml:space="preserve">Finansowanie programów i projektów ze środków funduszy strukturalnych, Funduszu Spójności oraz z Sekcji Gwarancji Europejskiego Funduszu Orientacji i Gwarancji Rolnej - SPO "Odnowa wsi oraz zachowanie i ochrona dziedzictwa kulturowego" w tym: Sławkowo 155.887zł, Zelgno 170.228 zł, Pluskowęsy 85.000 zł </t>
  </si>
  <si>
    <t xml:space="preserve">OŚWIATA I WYCHOWANIE </t>
  </si>
  <si>
    <t xml:space="preserve">Gimnazja </t>
  </si>
  <si>
    <t xml:space="preserve">Dotacje celowe otrzymane z budżetu państwa na realizację własnych zadań bieżących gmin  </t>
  </si>
  <si>
    <t xml:space="preserve">Dotacje z funduszy celowych na dofinansowanie kosztów realizacji inwestycji i zakupów inwestycyjnych jednostek samorządu terytorialnego </t>
  </si>
  <si>
    <t>2310</t>
  </si>
  <si>
    <t xml:space="preserve">Dotacje celowe przekazane gminie na zadania bieżące realizowane na podstawie porozumień między jednostkami samorządu terytorialnego </t>
  </si>
  <si>
    <t xml:space="preserve">GOSPODARKA KOMUNALNA I OCHRONA ŚRODOWISKA </t>
  </si>
  <si>
    <t>Gospodarka ściekowa i ochrona wód</t>
  </si>
  <si>
    <t>6260</t>
  </si>
  <si>
    <t xml:space="preserve">Dotacje z funduszy celowych na dofinansowanie realizacji inwestycji jednostek samorządu terytorialnego </t>
  </si>
  <si>
    <t xml:space="preserve">Utrzymanie zieleni w miastach i gminach </t>
  </si>
  <si>
    <t>2440</t>
  </si>
  <si>
    <t>Dotacje otrzymane z funduszy celowych na realizacji zadań bieżących jednostek samorządu terytorialnego (WFOŚ i GW)</t>
  </si>
  <si>
    <t>2700</t>
  </si>
  <si>
    <t xml:space="preserve">Środki na dofinansowanie własnych zadań bieżących pozyskane z innych źródeł (WFOŚ i GW) </t>
  </si>
  <si>
    <t xml:space="preserve">                                                                                      Załącznik Nr 2</t>
  </si>
  <si>
    <t xml:space="preserve">                                                                                                   z dnia 21 grudnia 2005r. </t>
  </si>
  <si>
    <t xml:space="preserve">                                                                                                                       w sprawie budżetu Gminy na 2006r. </t>
  </si>
  <si>
    <t xml:space="preserve"> </t>
  </si>
  <si>
    <t>Plan wydatków</t>
  </si>
  <si>
    <t xml:space="preserve">budżetowych na 2006 rok. </t>
  </si>
  <si>
    <t>Treść</t>
  </si>
  <si>
    <t>Plan na 2006r</t>
  </si>
  <si>
    <t>Zwiększenie</t>
  </si>
  <si>
    <t>Zmniejszenie</t>
  </si>
  <si>
    <t xml:space="preserve">Restrukturyzacja i modernizacja sektora żywnościowego oraz rozwój obszarów wiejskich </t>
  </si>
  <si>
    <t xml:space="preserve">TRANSPORT I ŁĄCZNOŚĆ </t>
  </si>
  <si>
    <t xml:space="preserve">Drogi publiczne gminne </t>
  </si>
  <si>
    <t xml:space="preserve">Zakup materiałów i wyposażenia </t>
  </si>
  <si>
    <t xml:space="preserve">GOSPODARKA MIESZKANIOWA </t>
  </si>
  <si>
    <t xml:space="preserve">Gospodarka gruntami i nieruchomościami </t>
  </si>
  <si>
    <t xml:space="preserve">Zakup usług pozostałych </t>
  </si>
  <si>
    <t>Szkoły podstawowe</t>
  </si>
  <si>
    <t xml:space="preserve">Oświetlenie ulic, placów i dróg </t>
  </si>
  <si>
    <t xml:space="preserve">KULTURA I OCHRONA DZIEDZICTWA NARODOWEGO </t>
  </si>
  <si>
    <t xml:space="preserve">Domy i ośrodki kultury, świetlice i kluby </t>
  </si>
  <si>
    <t xml:space="preserve"> OGÓŁEM :</t>
  </si>
  <si>
    <t xml:space="preserve">WYDATKI OGÓŁEM: </t>
  </si>
  <si>
    <t xml:space="preserve">                                                                                                  z dnia 17 lipca  2006r. </t>
  </si>
  <si>
    <t>Wydatki inwestycyjne jednostek budżetowych "Odnowa wsi oraz zachowanie i ochrona dziedzicta kulturowego" w tym : Kuczwały 48.000; Kończewice 138.000;</t>
  </si>
  <si>
    <t>Finansowanie programów i projektów realizowanych ze środków z funduszy strukturalnych, Funduszu Spójności oraz Sekcji Gwarancji Europejskiego Funduszu Orientacji i Gwarancji Rolnej - działanie 2.3 "Odnowa wsi oraz zachowanie i ochrona dziedzictwa kulturowego" (Sławkowo, Zelgno, Pluskowęsy)</t>
  </si>
  <si>
    <t>Współfinansowanie programów i projektów realizowanych ze środków z funduszy strukturalnych, Funduszu Spójności oraz Sekcji Gwarancji Europejskiego Funduszu Orientacji i Gwarancji Rolnej - działanie 2.3 "Odnowa wsi oraz zachowanie i ochrona dziedzictwa kulturowego"</t>
  </si>
  <si>
    <t>01095</t>
  </si>
  <si>
    <r>
      <t>Pozostała działalność w tym:</t>
    </r>
    <r>
      <rPr>
        <sz val="10"/>
        <rFont val="Times New Roman"/>
        <family val="1"/>
      </rPr>
      <t xml:space="preserve"> (dożynki 28.500, badanie gleb 1.000, usługi utylizacyjne 1.000)</t>
    </r>
  </si>
  <si>
    <t>Zakup usług pozostałych (rozgraniczenia, podziały, wycena 40.000; utrzymanie Zalesia 29.000)</t>
  </si>
  <si>
    <t xml:space="preserve">DZIAŁALNOŚĆ USŁUGOWA </t>
  </si>
  <si>
    <t xml:space="preserve">Cmentarze </t>
  </si>
  <si>
    <t xml:space="preserve">Inne formy pomocy dla uczniów </t>
  </si>
  <si>
    <t xml:space="preserve">Zakup materiałów i wyposażenia w tym : konkursy szkolne 4.000, organy 5.000 dla SP Zelgno </t>
  </si>
  <si>
    <t xml:space="preserve">Modernizacja kotłowni w Gimnazjum w Głuchowie </t>
  </si>
  <si>
    <t xml:space="preserve">Rozbudowa gimnazjum w Pluskowęsach </t>
  </si>
  <si>
    <t xml:space="preserve">Dowożenie uczniów do szkół </t>
  </si>
  <si>
    <t xml:space="preserve">Zakup autobusu szkolnego do modernizacji </t>
  </si>
  <si>
    <t xml:space="preserve">Gospodarka ściekowa i ochrona wód </t>
  </si>
  <si>
    <t>Wydatki inwestycyjne jednostek budżetowych "Wykonanie dokumentacji i sieci kanalizacyjnej - domki ośiedle Browina" Załącznik Nr 6</t>
  </si>
  <si>
    <t xml:space="preserve">Współfinansowanie innych środków bezzwrotnych  - Środki Mechanizmu Finansowego EOG "Budowa sieci kanalizacji sanitarnej Browina - Kończewice i Głuchowo - Windak - Kończewice" etap I </t>
  </si>
  <si>
    <t>Wydatki inwestycyjne jednostek budżetowych "budowa sieci kanalizacji sanitarnej Browina - Kończewice" - Załącznik Nr 6</t>
  </si>
  <si>
    <t>Wydatki inwestycjne jednostek budżetowych "Wykonanie oświetlenia" Załącznik Nr 6</t>
  </si>
  <si>
    <t xml:space="preserve">Zakup usług remontowych </t>
  </si>
  <si>
    <t xml:space="preserve">Załącznik Nr 6 </t>
  </si>
  <si>
    <t>Rady Gminy Chełmża</t>
  </si>
  <si>
    <t>w sprawie uchwalenia budżetu</t>
  </si>
  <si>
    <t xml:space="preserve">Gminy na rok 2006. </t>
  </si>
  <si>
    <t xml:space="preserve">Plan finansowy inwestycji na 2006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</si>
  <si>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</si>
  <si>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</si>
  <si>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</si>
  <si>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</si>
  <si>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</si>
  <si>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>Wydatki budżetowe</t>
  </si>
  <si>
    <t xml:space="preserve">Źródła finansowania </t>
  </si>
  <si>
    <t xml:space="preserve">do 2005r. </t>
  </si>
  <si>
    <t xml:space="preserve">2006r. </t>
  </si>
  <si>
    <t xml:space="preserve">Środki własne + zobowiązania z 2005r. </t>
  </si>
  <si>
    <t>Środki własne z lat ubiegłych</t>
  </si>
  <si>
    <t>Środki EFO i GR,ZPORR i Budżet państwa</t>
  </si>
  <si>
    <t>Kredyt "K" Pożyczka "P" ; prefinansowanie</t>
  </si>
  <si>
    <t>EOG</t>
  </si>
  <si>
    <t>Dotacja PFOŚ, GFOŚ , FOGR, EFRWP, Wojewody inne j.s.t</t>
  </si>
  <si>
    <t xml:space="preserve">Grupa budowlana + materiał </t>
  </si>
  <si>
    <t xml:space="preserve">Pozostało do wykoania </t>
  </si>
  <si>
    <t>zobowiązania na 2007 rok</t>
  </si>
  <si>
    <t>01010</t>
  </si>
  <si>
    <t xml:space="preserve">Wykonanie sieci wodociągowej Nowa - Chełmża c.d. </t>
  </si>
  <si>
    <t>2005/ 2006</t>
  </si>
  <si>
    <t xml:space="preserve">Wykonanie dokumentacji wodnych - osiedle Browina </t>
  </si>
  <si>
    <t xml:space="preserve">Wykonanie dodatkowych przyłączy wodociągowych (Browina - Zalesie) </t>
  </si>
  <si>
    <t xml:space="preserve">Sieć wodociągowa cz. II Zelgno - Bezdół, Grzegorz, Zajączkowo </t>
  </si>
  <si>
    <t>"P"</t>
  </si>
  <si>
    <t xml:space="preserve">Sieć wodociągowa cz. III Nawra - centrum, Zelgno </t>
  </si>
  <si>
    <t xml:space="preserve">Sieć wodociągowa 150m Skąpe </t>
  </si>
  <si>
    <t>ZPORR Projekt Nr 2a- etap II "Modernizacja SUW Morczyny"</t>
  </si>
  <si>
    <t xml:space="preserve">SPO - działanie 2.3 "Odnowa wsi oraz zachowanie i ochrona dziedzictwa kulturowego" w tym: </t>
  </si>
  <si>
    <t>2005- 2006</t>
  </si>
  <si>
    <t xml:space="preserve">Zelgno </t>
  </si>
  <si>
    <t xml:space="preserve">Kuczwały </t>
  </si>
  <si>
    <t xml:space="preserve">Kończewice </t>
  </si>
  <si>
    <t xml:space="preserve">Sławkowo </t>
  </si>
  <si>
    <t xml:space="preserve">Pluslowęsy </t>
  </si>
  <si>
    <t>Razem dz. 010</t>
  </si>
  <si>
    <t>Przebudowa drogi gminnej - 500m w miejscowości Bogusławki Nr 100515C</t>
  </si>
  <si>
    <t>*</t>
  </si>
  <si>
    <t xml:space="preserve">Przebudowa drogi w Bielczynach </t>
  </si>
  <si>
    <t>60016</t>
  </si>
  <si>
    <t xml:space="preserve">ZPORR Projekt Nr 3 - "Budowa dróg ułatwiających dostępność do podst. usług oraz ważnych gospodarczo rejonów Gminy Chełmża" - etap I w tym: </t>
  </si>
  <si>
    <t>2004-2006</t>
  </si>
  <si>
    <t>"K"</t>
  </si>
  <si>
    <t>Budowa drogi Nr 009 w miejscowości Liznowo, Browina Brąchnówko (Nr 023, 024,026), Mirakowo - Zalesie (Nr 030)</t>
  </si>
  <si>
    <t xml:space="preserve">Ułożenie chodników w miejscowości Bielczyny </t>
  </si>
  <si>
    <t>2006/ 2007</t>
  </si>
  <si>
    <t xml:space="preserve">Ułożenie chodników w miejscowości Grzegorz </t>
  </si>
  <si>
    <t xml:space="preserve">Wykonanie dokumentacji drogowych Bielczyny, Kuczwały, Pluskowęsy </t>
  </si>
  <si>
    <t xml:space="preserve">Ułożenie chodników + dokumentacja w miejscowości Browina </t>
  </si>
  <si>
    <t xml:space="preserve">Ułożenie chodników w miejscowości Grzywna </t>
  </si>
  <si>
    <t>Razem dz. 600</t>
  </si>
  <si>
    <t>63003</t>
  </si>
  <si>
    <t xml:space="preserve">Zagospodarowanie turyst. Rejonu Zalesia i stworzenie Parku Kulturowego nad Jeziorem Grodzieńskim - etap I </t>
  </si>
  <si>
    <t>Ekologiczna ścieżka dydaktyczna Zalesie - Grodno</t>
  </si>
  <si>
    <t>WFOŚ i GW *</t>
  </si>
  <si>
    <t>Razem dz. 630</t>
  </si>
  <si>
    <t>70005</t>
  </si>
  <si>
    <t xml:space="preserve">Budowa budynku socjalno - komunalnego w Browinie </t>
  </si>
  <si>
    <t>2006/ 2008</t>
  </si>
  <si>
    <t xml:space="preserve">Wykonanie dokumentacji budynku mieszkalnego osiedle Browina </t>
  </si>
  <si>
    <t>Razem dz. 700</t>
  </si>
  <si>
    <t>75023</t>
  </si>
  <si>
    <t>Zakup komputerów</t>
  </si>
  <si>
    <t>Razem dz. 750</t>
  </si>
  <si>
    <t>80101</t>
  </si>
  <si>
    <t xml:space="preserve">Koncepcja rozbudowy SP Zelgno (biblioteka i sala gimnastyczna) </t>
  </si>
  <si>
    <t>1999/ 2007</t>
  </si>
  <si>
    <t>Rozbudowa Gimnazjum Pluskowęsy w tym:</t>
  </si>
  <si>
    <t xml:space="preserve">okna i ocieplenie </t>
  </si>
  <si>
    <t>PFOŚ i GW</t>
  </si>
  <si>
    <t xml:space="preserve">ZPORR Nr 4 - "Rozwój zaplecza sportowego szkół gimnazjalnych Gminy Chełmża" w tym: </t>
  </si>
  <si>
    <t>2004 - 2006</t>
  </si>
  <si>
    <t>"Budowa zaplecza socjalno sanitarnego sali gimnastycznej oraz boiska przy Gimnazjum Głuchowo i Gimnazjum Pluskowęsy"</t>
  </si>
  <si>
    <t xml:space="preserve">Wykonanie ogrodzenia przy Gimnazjum w Pluskowęsach </t>
  </si>
  <si>
    <t xml:space="preserve">Modernizacja autobusów </t>
  </si>
  <si>
    <t>Razem dział 801</t>
  </si>
  <si>
    <t xml:space="preserve">Zakup komputera </t>
  </si>
  <si>
    <t>ZPORR - PROJEKT "Polepszenie jakości usług poprzez modernizację budynku SPOZ w Zelgnie i zakup wyposażenia "</t>
  </si>
  <si>
    <t>Koncepcja zagospodarowania starej szkoły w miejscowości Grzywna - filia Ośrodka Zdrowia Zelgno</t>
  </si>
  <si>
    <t>Razem dz. 851</t>
  </si>
  <si>
    <t>2004-2005</t>
  </si>
  <si>
    <t>Wykonanie koncepcji gospodarki ściekowej dla pozostałych miejscowości gminy</t>
  </si>
  <si>
    <t xml:space="preserve">Zakup ciągnika </t>
  </si>
  <si>
    <t xml:space="preserve">Wykonanie ogrodzeń </t>
  </si>
  <si>
    <t xml:space="preserve">w miejscowości Strużal </t>
  </si>
  <si>
    <t xml:space="preserve">w miejscowości Skąpe </t>
  </si>
  <si>
    <t xml:space="preserve">w miejscowości Głuchowo przy drodze powiatowej </t>
  </si>
  <si>
    <t xml:space="preserve">w miejscowości Pluskowęsy - skrzyżowanie </t>
  </si>
  <si>
    <t xml:space="preserve">w miejscowości Brąhnówko - koło pałacu </t>
  </si>
  <si>
    <t>w miejscowości Kończewice w stronę Nawry</t>
  </si>
  <si>
    <t xml:space="preserve">w miejscowości Nawra - cmentarz </t>
  </si>
  <si>
    <t>w miejscowości Bogusławki w stronę przystanku</t>
  </si>
  <si>
    <t>w miejscowości Zelgno w stronę Chełmży</t>
  </si>
  <si>
    <t>Razem dz. 900</t>
  </si>
  <si>
    <t>92109</t>
  </si>
  <si>
    <t xml:space="preserve">Budowa świetlicy w Dźwierznie </t>
  </si>
  <si>
    <t>2006/ 2009</t>
  </si>
  <si>
    <t>Razem dz. 921</t>
  </si>
  <si>
    <t xml:space="preserve">Ogółem : </t>
  </si>
  <si>
    <t xml:space="preserve">z dnia 17 lipca 2006r. </t>
  </si>
  <si>
    <t xml:space="preserve">Wykonanie ogrodzenia przy Gimnazjum w Głuchowie i uporządkowanie przejętego terenu </t>
  </si>
  <si>
    <t>Zakup usług pozostałych</t>
  </si>
  <si>
    <t xml:space="preserve">KULTURA FIZYCZNA I SPORT </t>
  </si>
  <si>
    <t>Załącznik Nr 3</t>
  </si>
  <si>
    <t xml:space="preserve">w sprawie uchwalenia budżetu </t>
  </si>
  <si>
    <t>Gminy na rok 2006</t>
  </si>
  <si>
    <t xml:space="preserve">PRZYCHODY I ROZCHODY (w zł) </t>
  </si>
  <si>
    <t xml:space="preserve">Nazwa </t>
  </si>
  <si>
    <t xml:space="preserve">              Przychody </t>
  </si>
  <si>
    <t xml:space="preserve">Rozchody </t>
  </si>
  <si>
    <t xml:space="preserve">Przychody z zaciąg. pożyczek na finansowanie </t>
  </si>
  <si>
    <t xml:space="preserve">zadań realizowanych z udziałem środków </t>
  </si>
  <si>
    <t xml:space="preserve">pochodzących z budżetu Unii Europejskiej </t>
  </si>
  <si>
    <t xml:space="preserve">Przychody z zaciągniętych pożyczek </t>
  </si>
  <si>
    <t xml:space="preserve">i kredytów na rynku krajowym </t>
  </si>
  <si>
    <t xml:space="preserve">Przychody z tytułu innych rozliczeń </t>
  </si>
  <si>
    <t xml:space="preserve">krajowych w tym: </t>
  </si>
  <si>
    <t>środki na pokrycie deficytu</t>
  </si>
  <si>
    <t xml:space="preserve">Spłaty otrzymanych krajowych </t>
  </si>
  <si>
    <t xml:space="preserve">pożyczek i kredytów </t>
  </si>
  <si>
    <t xml:space="preserve">Spłaty pożyczek otrzymanych na finansowanie </t>
  </si>
  <si>
    <t xml:space="preserve">PRZYCHODY BUDŻETU </t>
  </si>
  <si>
    <t xml:space="preserve">I. </t>
  </si>
  <si>
    <t>Pożyczki do zacignięcia w tym:</t>
  </si>
  <si>
    <t>1.</t>
  </si>
  <si>
    <t>Sieć wodociągowa  cz. II</t>
  </si>
  <si>
    <t>2.</t>
  </si>
  <si>
    <t>Sieć wodociągowa  cz. III</t>
  </si>
  <si>
    <t>3.</t>
  </si>
  <si>
    <t xml:space="preserve">SUW Morczyny </t>
  </si>
  <si>
    <t xml:space="preserve">II. </t>
  </si>
  <si>
    <t xml:space="preserve">Kredyty do zaciągnięcia w tym: </t>
  </si>
  <si>
    <t xml:space="preserve">ZPORR - drogi </t>
  </si>
  <si>
    <t xml:space="preserve">Budowa chodników </t>
  </si>
  <si>
    <t xml:space="preserve">Wydatki bieżące </t>
  </si>
  <si>
    <t>(w tym: 380.000 w dz. 900</t>
  </si>
  <si>
    <t>Odnowa wsi 280.000 w dz. 010)</t>
  </si>
  <si>
    <t>4.</t>
  </si>
  <si>
    <t xml:space="preserve">Modernizacja drogi Bogusławki </t>
  </si>
  <si>
    <t>5.</t>
  </si>
  <si>
    <t xml:space="preserve">Modernizacja drogi Bielczyny </t>
  </si>
  <si>
    <t xml:space="preserve">III. </t>
  </si>
  <si>
    <t>Prefinansowanie projektów</t>
  </si>
  <si>
    <t>IV.</t>
  </si>
  <si>
    <t xml:space="preserve">Przychody innych rozliczeń </t>
  </si>
  <si>
    <t xml:space="preserve">Razem : </t>
  </si>
  <si>
    <t>ROZCHODY BUDŻETU</t>
  </si>
  <si>
    <t xml:space="preserve">Spłata rat z tytułu zaciągniętych kredytów i pożyczek w 2006 roku dotyczy : </t>
  </si>
  <si>
    <t xml:space="preserve">BGŻ Toruń </t>
  </si>
  <si>
    <t xml:space="preserve">kredyt oświaty </t>
  </si>
  <si>
    <t xml:space="preserve">sala gimnastyczna Grzywna </t>
  </si>
  <si>
    <t>WFOŚ i GW</t>
  </si>
  <si>
    <t xml:space="preserve">kanalizacja Grzywna </t>
  </si>
  <si>
    <t xml:space="preserve">kolektor Kończewice - Chełmża </t>
  </si>
  <si>
    <t xml:space="preserve">zakup samochodu FORD </t>
  </si>
  <si>
    <t xml:space="preserve">wodociąg Kończewice - Browina , Nawra, </t>
  </si>
  <si>
    <t>Skąpe cz. I</t>
  </si>
  <si>
    <t xml:space="preserve">Bank Spółdzielczy w Toruniu </t>
  </si>
  <si>
    <t xml:space="preserve">zagospodarowanie terenów zieleni w Zalesiu </t>
  </si>
  <si>
    <t xml:space="preserve">modernizacja autobusów </t>
  </si>
  <si>
    <t xml:space="preserve">GBW S.A. o/Toruń </t>
  </si>
  <si>
    <t xml:space="preserve">modernizacja drogi Głuchowo - Kończewice </t>
  </si>
  <si>
    <t xml:space="preserve">Bank Millennium </t>
  </si>
  <si>
    <t>sala gimnastyczna Gimnazjum w Głuchowie</t>
  </si>
  <si>
    <t xml:space="preserve">sala gimnastyczna Gimnazjum w Pluskowęsach </t>
  </si>
  <si>
    <t xml:space="preserve">droga Skąpe - Dziemiony </t>
  </si>
  <si>
    <t>6.</t>
  </si>
  <si>
    <t xml:space="preserve">BOŚ - wydatki bieżące </t>
  </si>
  <si>
    <t>7.</t>
  </si>
  <si>
    <t xml:space="preserve">Spłaty pożyczek na prefinansowanie </t>
  </si>
  <si>
    <t xml:space="preserve">PLANOWANY DEFICYT                                                                          4.224.950 zł </t>
  </si>
  <si>
    <t xml:space="preserve">Kanalizacja osiedle Browina </t>
  </si>
  <si>
    <t xml:space="preserve">Kanalizacja Browina - Kończewice </t>
  </si>
  <si>
    <t>Załącznik Nr 8</t>
  </si>
  <si>
    <t xml:space="preserve">PROGNOZOWANIE KWOTY DŁUGU NA 2006 ROK I LATA NASTĘPNE </t>
  </si>
  <si>
    <t xml:space="preserve">L.p. </t>
  </si>
  <si>
    <t xml:space="preserve">Tytuł dłużny </t>
  </si>
  <si>
    <t xml:space="preserve">Kwota długu na dzień 31.12.2005r. </t>
  </si>
  <si>
    <t>Prognozowanie kwoty długu według stanu na konec roku w zł</t>
  </si>
  <si>
    <t xml:space="preserve">Wyemitowane papiery wartościowe </t>
  </si>
  <si>
    <t xml:space="preserve">Kredyty : </t>
  </si>
  <si>
    <t xml:space="preserve">długoterminowe zaciągnięte </t>
  </si>
  <si>
    <t xml:space="preserve">długoterminowe do zaciągnięcia w 2006r. </t>
  </si>
  <si>
    <t xml:space="preserve">krótkoterminowe </t>
  </si>
  <si>
    <t xml:space="preserve">Pożyczki : </t>
  </si>
  <si>
    <t xml:space="preserve">Przyjęte depozyty </t>
  </si>
  <si>
    <t xml:space="preserve">Wymagalne zobowiązania : </t>
  </si>
  <si>
    <t xml:space="preserve">a) jednostek budżetowych, </t>
  </si>
  <si>
    <t xml:space="preserve">b) pozostałych jednostek (zakładów budżetowych, gospodarstwpomocniczych, funduszy) wynikające z : </t>
  </si>
  <si>
    <t xml:space="preserve">ustaw </t>
  </si>
  <si>
    <t>orzeczeń sądu</t>
  </si>
  <si>
    <t xml:space="preserve">udzielonych poręczeń i gwarancji </t>
  </si>
  <si>
    <t>innych tytułów (w tym: z dostaw towarów i usług, składek na ubezpieczenia społeczne i fundusz pracy)</t>
  </si>
  <si>
    <t xml:space="preserve">Ogółem kwota zadłużenia </t>
  </si>
  <si>
    <t xml:space="preserve">Prognozowane dochody budżetowe </t>
  </si>
  <si>
    <t>8.</t>
  </si>
  <si>
    <t xml:space="preserve">Wskaźnik długu -%(poz. 6 : poz. 7) </t>
  </si>
  <si>
    <t xml:space="preserve">długoterminow do zaciągnięcia w 2006r. (110.000+780.000) </t>
  </si>
  <si>
    <t>Załącznik Nr 9</t>
  </si>
  <si>
    <t xml:space="preserve">Rady Gminy Chełmża </t>
  </si>
  <si>
    <t>Gminy na rok 2006.</t>
  </si>
  <si>
    <t xml:space="preserve">PLANOWANE SPŁATY ZOBOWIĄZAŃ ZA 2006 ROK I LATA NASTĘPNE </t>
  </si>
  <si>
    <t>L.p.</t>
  </si>
  <si>
    <t xml:space="preserve">Tytuł spłaty </t>
  </si>
  <si>
    <t xml:space="preserve">Planowane spłaty zobowiązań na lata w zł. </t>
  </si>
  <si>
    <t xml:space="preserve">Spłata rat kredytu : </t>
  </si>
  <si>
    <t xml:space="preserve">długoterminowego zaciągniętego </t>
  </si>
  <si>
    <t>długoterminowego do zaciągnięcia w 2006 (drogi 550.000)</t>
  </si>
  <si>
    <t>długoterminowego do zaciągnięcia w 2006 (chodniki 50.000)</t>
  </si>
  <si>
    <t>długoterminowego do zaciągnięcia w 2006 (802.389)</t>
  </si>
  <si>
    <t>długoterminowego droga Bogusławki 90.000; Bielczyny 90.000</t>
  </si>
  <si>
    <t xml:space="preserve">krótkoterminowego </t>
  </si>
  <si>
    <t xml:space="preserve">RAZEM KREDYTY  </t>
  </si>
  <si>
    <t xml:space="preserve">odsetki </t>
  </si>
  <si>
    <t xml:space="preserve">Spłata rat pożyczki : </t>
  </si>
  <si>
    <t xml:space="preserve">krótkoterminowej zaciągniętej </t>
  </si>
  <si>
    <t xml:space="preserve">długoterminowej zaciągniętej </t>
  </si>
  <si>
    <t>długoterminowej zaciągniętej</t>
  </si>
  <si>
    <t xml:space="preserve">długoterminowej zaciągniętej  </t>
  </si>
  <si>
    <t>(270.000)</t>
  </si>
  <si>
    <t>(276.000)</t>
  </si>
  <si>
    <t>w 2006 (250.000)</t>
  </si>
  <si>
    <t xml:space="preserve">RAZEM POŻYCZKI </t>
  </si>
  <si>
    <t xml:space="preserve">Potencjalne kwoty spłat z tytułu udzielonych poręczeń </t>
  </si>
  <si>
    <t xml:space="preserve">Zobowiązania z tytułu dostaw towarów i usług, składek na ubezpieczenie społeczne i fundusz pracy </t>
  </si>
  <si>
    <t xml:space="preserve">Razem kredyty i pożyczki </t>
  </si>
  <si>
    <t xml:space="preserve">Razem zobowiązania </t>
  </si>
  <si>
    <t xml:space="preserve">Odsetki </t>
  </si>
  <si>
    <t>Ogółem (5+6+7)</t>
  </si>
  <si>
    <t>9.</t>
  </si>
  <si>
    <t xml:space="preserve">% poz. 8 do planowanych dochodów w zał. Nr 8 </t>
  </si>
  <si>
    <t xml:space="preserve">*  pomniejszono o prefinansowanie </t>
  </si>
  <si>
    <t xml:space="preserve">długoterminowej do zaciągnięcia w 2006r. </t>
  </si>
  <si>
    <t xml:space="preserve">długoterminowej do zaciągnięcia w 2006r.(110.000 + 780.000) </t>
  </si>
  <si>
    <t>Wydatki inwestycyjne jednostek budżetowych - wykonanie ogrodzenia przy Gimnazjum Pluskowęsy 37.000 wykonanie ogrodzenia przy Gimnazjum Głuchowo 10.000 i uporządkowanie placu 21.000</t>
  </si>
  <si>
    <t xml:space="preserve">                                                                                                         do Uchwały Nr LIII/425/06</t>
  </si>
  <si>
    <t xml:space="preserve">                                                                                               z dnia 17 lipca 2006r. </t>
  </si>
  <si>
    <t xml:space="preserve">Szkoły podstawowe </t>
  </si>
  <si>
    <t>do Uchwały Nr LIII/425/06</t>
  </si>
  <si>
    <t>Projekt Nr 1 - "Uporządkowanie gospodarki ściekowej w rejonach drogi krajowej nr 1 oraz jeziora chełmżyńskiego" - etap I w tym : "Budowa sieci kanalizacji sanitarnej Browina - Kończewice.</t>
  </si>
  <si>
    <t xml:space="preserve">Wykonanie dokumentacji i wykonanie sieci kanalizacyjnej -domki osiedle Browina                                                                                                           </t>
  </si>
  <si>
    <t xml:space="preserve">Wykonanie oświetlenia w tym: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</si>
</sst>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0"/>
      <name val="Arial CE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4" fontId="2" fillId="0" borderId="3" xfId="15" applyNumberFormat="1" applyFont="1" applyFill="1" applyBorder="1" applyAlignment="1">
      <alignment vertical="top" wrapText="1"/>
    </xf>
    <xf numFmtId="164" fontId="2" fillId="0" borderId="2" xfId="15" applyNumberFormat="1" applyFont="1" applyBorder="1" applyAlignment="1">
      <alignment vertical="top"/>
    </xf>
    <xf numFmtId="0" fontId="2" fillId="0" borderId="4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164" fontId="2" fillId="0" borderId="6" xfId="15" applyNumberFormat="1" applyFont="1" applyFill="1" applyBorder="1" applyAlignment="1">
      <alignment vertical="top" wrapText="1"/>
    </xf>
    <xf numFmtId="164" fontId="2" fillId="0" borderId="7" xfId="15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164" fontId="1" fillId="0" borderId="9" xfId="15" applyNumberFormat="1" applyFont="1" applyFill="1" applyBorder="1" applyAlignment="1">
      <alignment vertical="top" wrapText="1"/>
    </xf>
    <xf numFmtId="164" fontId="1" fillId="0" borderId="8" xfId="15" applyNumberFormat="1" applyFont="1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164" fontId="1" fillId="0" borderId="4" xfId="15" applyNumberFormat="1" applyFont="1" applyBorder="1" applyAlignment="1">
      <alignment vertical="top"/>
    </xf>
    <xf numFmtId="164" fontId="1" fillId="0" borderId="10" xfId="15" applyNumberFormat="1" applyFont="1" applyBorder="1" applyAlignment="1">
      <alignment vertical="top"/>
    </xf>
    <xf numFmtId="164" fontId="2" fillId="0" borderId="8" xfId="15" applyNumberFormat="1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164" fontId="2" fillId="0" borderId="2" xfId="15" applyNumberFormat="1" applyFont="1" applyFill="1" applyBorder="1" applyAlignment="1">
      <alignment vertical="top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164" fontId="2" fillId="0" borderId="12" xfId="15" applyNumberFormat="1" applyFont="1" applyFill="1" applyBorder="1" applyAlignment="1">
      <alignment vertical="top"/>
    </xf>
    <xf numFmtId="164" fontId="2" fillId="0" borderId="4" xfId="15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164" fontId="1" fillId="0" borderId="8" xfId="15" applyNumberFormat="1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164" fontId="2" fillId="0" borderId="14" xfId="15" applyNumberFormat="1" applyFont="1" applyFill="1" applyBorder="1" applyAlignment="1">
      <alignment vertical="top"/>
    </xf>
    <xf numFmtId="164" fontId="2" fillId="0" borderId="14" xfId="15" applyNumberFormat="1" applyFont="1" applyBorder="1" applyAlignment="1">
      <alignment vertical="top"/>
    </xf>
    <xf numFmtId="49" fontId="1" fillId="0" borderId="15" xfId="0" applyNumberFormat="1" applyFont="1" applyFill="1" applyBorder="1" applyAlignment="1">
      <alignment horizontal="center" vertical="top"/>
    </xf>
    <xf numFmtId="164" fontId="1" fillId="0" borderId="16" xfId="15" applyNumberFormat="1" applyFont="1" applyFill="1" applyBorder="1" applyAlignment="1">
      <alignment vertical="top"/>
    </xf>
    <xf numFmtId="164" fontId="1" fillId="0" borderId="16" xfId="15" applyNumberFormat="1" applyFont="1" applyBorder="1" applyAlignment="1">
      <alignment vertical="top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top"/>
    </xf>
    <xf numFmtId="164" fontId="2" fillId="0" borderId="15" xfId="15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164" fontId="1" fillId="0" borderId="18" xfId="15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164" fontId="2" fillId="2" borderId="2" xfId="15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15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top" wrapText="1"/>
    </xf>
    <xf numFmtId="164" fontId="2" fillId="0" borderId="8" xfId="15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/>
    </xf>
    <xf numFmtId="164" fontId="1" fillId="0" borderId="12" xfId="15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2" fillId="0" borderId="18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164" fontId="2" fillId="0" borderId="2" xfId="15" applyNumberFormat="1" applyFont="1" applyBorder="1" applyAlignment="1">
      <alignment vertical="top" wrapText="1"/>
    </xf>
    <xf numFmtId="49" fontId="2" fillId="0" borderId="8" xfId="0" applyNumberFormat="1" applyFont="1" applyFill="1" applyBorder="1" applyAlignment="1">
      <alignment vertical="top"/>
    </xf>
    <xf numFmtId="164" fontId="2" fillId="0" borderId="9" xfId="15" applyNumberFormat="1" applyFont="1" applyFill="1" applyBorder="1" applyAlignment="1">
      <alignment vertical="top" wrapText="1"/>
    </xf>
    <xf numFmtId="164" fontId="2" fillId="0" borderId="8" xfId="15" applyNumberFormat="1" applyFont="1" applyBorder="1" applyAlignment="1">
      <alignment vertical="top" wrapText="1"/>
    </xf>
    <xf numFmtId="164" fontId="1" fillId="0" borderId="8" xfId="15" applyNumberFormat="1" applyFont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164" fontId="1" fillId="0" borderId="18" xfId="15" applyNumberFormat="1" applyFont="1" applyFill="1" applyBorder="1" applyAlignment="1">
      <alignment vertical="top" wrapText="1"/>
    </xf>
    <xf numFmtId="164" fontId="1" fillId="0" borderId="18" xfId="15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164" fontId="2" fillId="0" borderId="18" xfId="15" applyNumberFormat="1" applyFont="1" applyFill="1" applyBorder="1" applyAlignment="1">
      <alignment vertical="top" wrapText="1"/>
    </xf>
    <xf numFmtId="164" fontId="2" fillId="0" borderId="18" xfId="15" applyNumberFormat="1" applyFont="1" applyBorder="1" applyAlignment="1">
      <alignment vertical="top" wrapText="1"/>
    </xf>
    <xf numFmtId="164" fontId="2" fillId="0" borderId="10" xfId="15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164" fontId="1" fillId="0" borderId="10" xfId="15" applyNumberFormat="1" applyFont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 wrapText="1"/>
    </xf>
    <xf numFmtId="164" fontId="2" fillId="0" borderId="15" xfId="15" applyNumberFormat="1" applyFont="1" applyFill="1" applyBorder="1" applyAlignment="1">
      <alignment vertical="top" wrapText="1"/>
    </xf>
    <xf numFmtId="164" fontId="2" fillId="0" borderId="16" xfId="15" applyNumberFormat="1" applyFont="1" applyBorder="1" applyAlignment="1">
      <alignment vertical="top" wrapText="1"/>
    </xf>
    <xf numFmtId="164" fontId="1" fillId="0" borderId="8" xfId="15" applyNumberFormat="1" applyFont="1" applyFill="1" applyBorder="1" applyAlignment="1">
      <alignment vertical="top" wrapText="1"/>
    </xf>
    <xf numFmtId="164" fontId="2" fillId="0" borderId="8" xfId="15" applyNumberFormat="1" applyFont="1" applyFill="1" applyBorder="1" applyAlignment="1">
      <alignment vertical="top" wrapText="1"/>
    </xf>
    <xf numFmtId="164" fontId="2" fillId="0" borderId="2" xfId="15" applyNumberFormat="1" applyFont="1" applyFill="1" applyBorder="1" applyAlignment="1">
      <alignment vertical="top" wrapText="1"/>
    </xf>
    <xf numFmtId="164" fontId="2" fillId="0" borderId="12" xfId="15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164" fontId="1" fillId="0" borderId="12" xfId="15" applyNumberFormat="1" applyFont="1" applyFill="1" applyBorder="1" applyAlignment="1">
      <alignment vertical="top" wrapText="1"/>
    </xf>
    <xf numFmtId="164" fontId="1" fillId="0" borderId="4" xfId="15" applyNumberFormat="1" applyFont="1" applyBorder="1" applyAlignment="1">
      <alignment vertical="top" wrapText="1"/>
    </xf>
    <xf numFmtId="164" fontId="1" fillId="0" borderId="10" xfId="15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/>
    </xf>
    <xf numFmtId="164" fontId="2" fillId="2" borderId="20" xfId="15" applyNumberFormat="1" applyFont="1" applyFill="1" applyBorder="1" applyAlignment="1">
      <alignment/>
    </xf>
    <xf numFmtId="164" fontId="2" fillId="2" borderId="21" xfId="15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vertical="top"/>
    </xf>
    <xf numFmtId="164" fontId="2" fillId="0" borderId="7" xfId="15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2" fontId="7" fillId="0" borderId="4" xfId="15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164" fontId="7" fillId="0" borderId="4" xfId="15" applyNumberFormat="1" applyFont="1" applyFill="1" applyBorder="1" applyAlignment="1">
      <alignment horizontal="center" vertical="top" wrapText="1"/>
    </xf>
    <xf numFmtId="164" fontId="7" fillId="0" borderId="10" xfId="15" applyNumberFormat="1" applyFont="1" applyFill="1" applyBorder="1" applyAlignment="1">
      <alignment horizontal="center" vertical="top" wrapText="1"/>
    </xf>
    <xf numFmtId="164" fontId="7" fillId="0" borderId="10" xfId="15" applyNumberFormat="1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164" fontId="7" fillId="0" borderId="8" xfId="15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6" xfId="15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7" fillId="0" borderId="4" xfId="15" applyNumberFormat="1" applyFont="1" applyFill="1" applyBorder="1" applyAlignment="1">
      <alignment horizontal="center" vertical="center" wrapText="1"/>
    </xf>
    <xf numFmtId="164" fontId="7" fillId="0" borderId="16" xfId="15" applyNumberFormat="1" applyFont="1" applyFill="1" applyBorder="1" applyAlignment="1">
      <alignment horizontal="center" vertical="center" wrapText="1"/>
    </xf>
    <xf numFmtId="164" fontId="7" fillId="0" borderId="10" xfId="15" applyNumberFormat="1" applyFont="1" applyFill="1" applyBorder="1" applyAlignment="1">
      <alignment horizontal="center" vertical="center" wrapText="1"/>
    </xf>
    <xf numFmtId="164" fontId="7" fillId="0" borderId="10" xfId="15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164" fontId="7" fillId="0" borderId="4" xfId="15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4" fontId="6" fillId="0" borderId="2" xfId="15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15" applyNumberFormat="1" applyFont="1" applyFill="1" applyBorder="1" applyAlignment="1">
      <alignment horizontal="center" vertical="center" wrapText="1"/>
    </xf>
    <xf numFmtId="164" fontId="6" fillId="0" borderId="7" xfId="15" applyNumberFormat="1" applyFont="1" applyFill="1" applyBorder="1" applyAlignment="1">
      <alignment horizontal="center" vertical="top" wrapText="1"/>
    </xf>
    <xf numFmtId="164" fontId="7" fillId="0" borderId="10" xfId="15" applyNumberFormat="1" applyFont="1" applyFill="1" applyBorder="1" applyAlignment="1">
      <alignment horizontal="center" wrapText="1"/>
    </xf>
    <xf numFmtId="164" fontId="7" fillId="0" borderId="8" xfId="15" applyNumberFormat="1" applyFont="1" applyFill="1" applyBorder="1" applyAlignment="1">
      <alignment horizontal="left" vertical="center" wrapText="1"/>
    </xf>
    <xf numFmtId="2" fontId="7" fillId="0" borderId="10" xfId="15" applyNumberFormat="1" applyFont="1" applyFill="1" applyBorder="1" applyAlignment="1">
      <alignment horizontal="center" wrapText="1"/>
    </xf>
    <xf numFmtId="2" fontId="7" fillId="0" borderId="10" xfId="15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8" xfId="15" applyNumberFormat="1" applyFont="1" applyFill="1" applyBorder="1" applyAlignment="1">
      <alignment horizontal="center" vertical="center" wrapText="1"/>
    </xf>
    <xf numFmtId="2" fontId="7" fillId="0" borderId="8" xfId="15" applyNumberFormat="1" applyFont="1" applyFill="1" applyBorder="1" applyAlignment="1">
      <alignment horizontal="center" vertical="center" wrapText="1"/>
    </xf>
    <xf numFmtId="164" fontId="7" fillId="0" borderId="8" xfId="15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4" xfId="15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164" fontId="7" fillId="0" borderId="4" xfId="15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15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top" wrapText="1"/>
    </xf>
    <xf numFmtId="164" fontId="6" fillId="0" borderId="7" xfId="15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top" wrapText="1"/>
    </xf>
    <xf numFmtId="164" fontId="7" fillId="0" borderId="14" xfId="15" applyNumberFormat="1" applyFont="1" applyFill="1" applyBorder="1" applyAlignment="1">
      <alignment horizontal="center" vertical="center" wrapText="1"/>
    </xf>
    <xf numFmtId="164" fontId="7" fillId="0" borderId="16" xfId="15" applyNumberFormat="1" applyFont="1" applyFill="1" applyBorder="1" applyAlignment="1">
      <alignment horizontal="left" vertical="top" wrapText="1"/>
    </xf>
    <xf numFmtId="2" fontId="7" fillId="0" borderId="10" xfId="15" applyNumberFormat="1" applyFont="1" applyFill="1" applyBorder="1" applyAlignment="1">
      <alignment horizontal="left" vertical="center" wrapText="1"/>
    </xf>
    <xf numFmtId="164" fontId="7" fillId="0" borderId="10" xfId="15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164" fontId="6" fillId="0" borderId="4" xfId="15" applyNumberFormat="1" applyFont="1" applyFill="1" applyBorder="1" applyAlignment="1">
      <alignment horizontal="center" vertical="center" wrapText="1"/>
    </xf>
    <xf numFmtId="164" fontId="6" fillId="0" borderId="4" xfId="15" applyNumberFormat="1" applyFont="1" applyFill="1" applyBorder="1" applyAlignment="1">
      <alignment horizontal="center" vertical="center"/>
    </xf>
    <xf numFmtId="164" fontId="6" fillId="0" borderId="8" xfId="15" applyNumberFormat="1" applyFont="1" applyFill="1" applyBorder="1" applyAlignment="1">
      <alignment horizontal="center" vertical="center" wrapText="1"/>
    </xf>
    <xf numFmtId="164" fontId="6" fillId="0" borderId="8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15" applyNumberFormat="1" applyFont="1" applyFill="1" applyBorder="1" applyAlignment="1">
      <alignment horizontal="left" vertical="center" wrapText="1"/>
    </xf>
    <xf numFmtId="164" fontId="7" fillId="0" borderId="7" xfId="15" applyNumberFormat="1" applyFont="1" applyFill="1" applyBorder="1" applyAlignment="1">
      <alignment horizontal="left" vertical="center" wrapText="1"/>
    </xf>
    <xf numFmtId="164" fontId="7" fillId="0" borderId="7" xfId="15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15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 horizontal="center" vertical="top"/>
    </xf>
    <xf numFmtId="164" fontId="7" fillId="0" borderId="8" xfId="15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15" applyNumberFormat="1" applyFont="1" applyFill="1" applyBorder="1" applyAlignment="1">
      <alignment vertical="top" wrapText="1"/>
    </xf>
    <xf numFmtId="164" fontId="1" fillId="0" borderId="1" xfId="15" applyNumberFormat="1" applyFont="1" applyBorder="1" applyAlignment="1">
      <alignment vertical="top" wrapText="1"/>
    </xf>
    <xf numFmtId="164" fontId="2" fillId="0" borderId="14" xfId="15" applyNumberFormat="1" applyFont="1" applyFill="1" applyBorder="1" applyAlignment="1">
      <alignment vertical="top" wrapText="1"/>
    </xf>
    <xf numFmtId="164" fontId="2" fillId="0" borderId="14" xfId="15" applyNumberFormat="1" applyFont="1" applyBorder="1" applyAlignment="1">
      <alignment vertical="top" wrapText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4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1" fillId="0" borderId="25" xfId="0" applyFont="1" applyFill="1" applyBorder="1" applyAlignment="1">
      <alignment/>
    </xf>
    <xf numFmtId="164" fontId="1" fillId="0" borderId="25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8" xfId="0" applyFont="1" applyFill="1" applyBorder="1" applyAlignment="1">
      <alignment horizontal="left" vertical="top" wrapText="1"/>
    </xf>
    <xf numFmtId="164" fontId="11" fillId="0" borderId="8" xfId="15" applyNumberFormat="1" applyFont="1" applyFill="1" applyBorder="1" applyAlignment="1">
      <alignment horizontal="left" vertical="top" wrapText="1"/>
    </xf>
    <xf numFmtId="164" fontId="11" fillId="0" borderId="8" xfId="15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164" fontId="11" fillId="0" borderId="10" xfId="15" applyNumberFormat="1" applyFont="1" applyFill="1" applyBorder="1" applyAlignment="1">
      <alignment horizontal="left" vertical="top" wrapText="1"/>
    </xf>
    <xf numFmtId="164" fontId="11" fillId="0" borderId="10" xfId="15" applyNumberFormat="1" applyFont="1" applyFill="1" applyBorder="1" applyAlignment="1">
      <alignment vertical="top"/>
    </xf>
    <xf numFmtId="0" fontId="11" fillId="0" borderId="4" xfId="0" applyFont="1" applyFill="1" applyBorder="1" applyAlignment="1">
      <alignment horizontal="left" vertical="top" wrapText="1"/>
    </xf>
    <xf numFmtId="164" fontId="11" fillId="0" borderId="4" xfId="15" applyNumberFormat="1" applyFont="1" applyFill="1" applyBorder="1" applyAlignment="1">
      <alignment horizontal="left" vertical="top" wrapText="1"/>
    </xf>
    <xf numFmtId="164" fontId="11" fillId="0" borderId="4" xfId="15" applyNumberFormat="1" applyFont="1" applyFill="1" applyBorder="1" applyAlignment="1">
      <alignment vertical="top"/>
    </xf>
    <xf numFmtId="0" fontId="11" fillId="0" borderId="16" xfId="0" applyFont="1" applyFill="1" applyBorder="1" applyAlignment="1">
      <alignment horizontal="left" vertical="top" wrapText="1"/>
    </xf>
    <xf numFmtId="164" fontId="11" fillId="0" borderId="16" xfId="15" applyNumberFormat="1" applyFont="1" applyFill="1" applyBorder="1" applyAlignment="1">
      <alignment horizontal="left" vertical="top" wrapText="1"/>
    </xf>
    <xf numFmtId="164" fontId="11" fillId="0" borderId="16" xfId="15" applyNumberFormat="1" applyFont="1" applyFill="1" applyBorder="1" applyAlignment="1">
      <alignment vertical="top"/>
    </xf>
    <xf numFmtId="0" fontId="12" fillId="0" borderId="8" xfId="0" applyFont="1" applyFill="1" applyBorder="1" applyAlignment="1">
      <alignment horizontal="left" vertical="top" wrapText="1"/>
    </xf>
    <xf numFmtId="164" fontId="12" fillId="0" borderId="8" xfId="15" applyNumberFormat="1" applyFont="1" applyFill="1" applyBorder="1" applyAlignment="1">
      <alignment horizontal="left" vertical="top" wrapText="1"/>
    </xf>
    <xf numFmtId="164" fontId="12" fillId="0" borderId="8" xfId="15" applyNumberFormat="1" applyFont="1" applyFill="1" applyBorder="1" applyAlignment="1">
      <alignment vertical="top"/>
    </xf>
    <xf numFmtId="10" fontId="12" fillId="0" borderId="8" xfId="15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top" wrapText="1"/>
    </xf>
    <xf numFmtId="164" fontId="14" fillId="0" borderId="8" xfId="15" applyNumberFormat="1" applyFont="1" applyFill="1" applyBorder="1" applyAlignment="1">
      <alignment horizontal="left" vertical="top" wrapText="1"/>
    </xf>
    <xf numFmtId="164" fontId="14" fillId="0" borderId="8" xfId="15" applyNumberFormat="1" applyFont="1" applyFill="1" applyBorder="1" applyAlignment="1">
      <alignment vertical="top"/>
    </xf>
    <xf numFmtId="164" fontId="14" fillId="0" borderId="8" xfId="15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left" vertical="top" wrapText="1"/>
    </xf>
    <xf numFmtId="164" fontId="13" fillId="0" borderId="8" xfId="15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164" fontId="14" fillId="0" borderId="10" xfId="15" applyNumberFormat="1" applyFont="1" applyFill="1" applyBorder="1" applyAlignment="1">
      <alignment horizontal="left" vertical="top" wrapText="1"/>
    </xf>
    <xf numFmtId="164" fontId="14" fillId="0" borderId="10" xfId="15" applyNumberFormat="1" applyFont="1" applyFill="1" applyBorder="1" applyAlignment="1">
      <alignment vertical="top"/>
    </xf>
    <xf numFmtId="164" fontId="14" fillId="0" borderId="10" xfId="15" applyNumberFormat="1" applyFont="1" applyFill="1" applyBorder="1" applyAlignment="1">
      <alignment/>
    </xf>
    <xf numFmtId="0" fontId="14" fillId="0" borderId="4" xfId="0" applyFont="1" applyFill="1" applyBorder="1" applyAlignment="1">
      <alignment horizontal="left" vertical="top" wrapText="1"/>
    </xf>
    <xf numFmtId="164" fontId="14" fillId="0" borderId="4" xfId="15" applyNumberFormat="1" applyFont="1" applyFill="1" applyBorder="1" applyAlignment="1">
      <alignment horizontal="left" vertical="top" wrapText="1"/>
    </xf>
    <xf numFmtId="164" fontId="14" fillId="0" borderId="4" xfId="15" applyNumberFormat="1" applyFont="1" applyFill="1" applyBorder="1" applyAlignment="1">
      <alignment vertical="top"/>
    </xf>
    <xf numFmtId="164" fontId="14" fillId="0" borderId="4" xfId="15" applyNumberFormat="1" applyFont="1" applyFill="1" applyBorder="1" applyAlignment="1">
      <alignment/>
    </xf>
    <xf numFmtId="0" fontId="14" fillId="0" borderId="16" xfId="0" applyFont="1" applyFill="1" applyBorder="1" applyAlignment="1">
      <alignment horizontal="left" vertical="top" wrapText="1"/>
    </xf>
    <xf numFmtId="164" fontId="14" fillId="0" borderId="16" xfId="15" applyNumberFormat="1" applyFont="1" applyFill="1" applyBorder="1" applyAlignment="1">
      <alignment horizontal="left" vertical="top" wrapText="1"/>
    </xf>
    <xf numFmtId="164" fontId="14" fillId="0" borderId="16" xfId="15" applyNumberFormat="1" applyFont="1" applyFill="1" applyBorder="1" applyAlignment="1">
      <alignment vertical="top"/>
    </xf>
    <xf numFmtId="164" fontId="14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0" fontId="13" fillId="0" borderId="8" xfId="17" applyNumberFormat="1" applyFont="1" applyFill="1" applyBorder="1" applyAlignment="1">
      <alignment horizontal="center" vertical="top" wrapText="1"/>
    </xf>
    <xf numFmtId="10" fontId="13" fillId="0" borderId="8" xfId="15" applyNumberFormat="1" applyFont="1" applyFill="1" applyBorder="1" applyAlignment="1">
      <alignment horizontal="center" vertical="top" wrapText="1"/>
    </xf>
    <xf numFmtId="164" fontId="14" fillId="0" borderId="0" xfId="15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0" xfId="15" applyNumberFormat="1" applyFont="1" applyFill="1" applyBorder="1" applyAlignment="1">
      <alignment horizontal="center" vertical="center" wrapText="1"/>
    </xf>
    <xf numFmtId="164" fontId="6" fillId="0" borderId="7" xfId="15" applyNumberFormat="1" applyFont="1" applyFill="1" applyBorder="1" applyAlignment="1">
      <alignment horizontal="center" vertical="center" wrapText="1"/>
    </xf>
    <xf numFmtId="164" fontId="6" fillId="0" borderId="16" xfId="15" applyNumberFormat="1" applyFont="1" applyFill="1" applyBorder="1" applyAlignment="1">
      <alignment horizontal="center" vertical="center" wrapText="1"/>
    </xf>
    <xf numFmtId="164" fontId="7" fillId="0" borderId="7" xfId="15" applyNumberFormat="1" applyFont="1" applyFill="1" applyBorder="1" applyAlignment="1">
      <alignment horizontal="center" vertical="center"/>
    </xf>
    <xf numFmtId="164" fontId="7" fillId="0" borderId="16" xfId="15" applyNumberFormat="1" applyFont="1" applyFill="1" applyBorder="1" applyAlignment="1">
      <alignment horizontal="center" vertical="center"/>
    </xf>
    <xf numFmtId="164" fontId="7" fillId="0" borderId="7" xfId="15" applyNumberFormat="1" applyFont="1" applyFill="1" applyBorder="1" applyAlignment="1">
      <alignment horizontal="center" vertical="center" wrapText="1"/>
    </xf>
    <xf numFmtId="164" fontId="7" fillId="0" borderId="16" xfId="15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3" fillId="0" borderId="0" xfId="15" applyNumberFormat="1" applyFont="1" applyFill="1" applyAlignment="1">
      <alignment horizontal="left"/>
    </xf>
    <xf numFmtId="164" fontId="3" fillId="0" borderId="0" xfId="15" applyNumberFormat="1" applyFont="1" applyFill="1" applyAlignment="1">
      <alignment horizontal="center"/>
    </xf>
    <xf numFmtId="164" fontId="3" fillId="0" borderId="0" xfId="15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3" fontId="9" fillId="0" borderId="0" xfId="15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top" wrapText="1"/>
    </xf>
    <xf numFmtId="164" fontId="7" fillId="0" borderId="4" xfId="15" applyNumberFormat="1" applyFont="1" applyFill="1" applyBorder="1" applyAlignment="1">
      <alignment horizontal="center" vertical="center" wrapText="1"/>
    </xf>
    <xf numFmtId="2" fontId="7" fillId="0" borderId="4" xfId="15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10" xfId="15" applyNumberFormat="1" applyFont="1" applyFill="1" applyBorder="1" applyAlignment="1">
      <alignment horizontal="center" vertical="center"/>
    </xf>
    <xf numFmtId="164" fontId="7" fillId="0" borderId="4" xfId="15" applyNumberFormat="1" applyFont="1" applyFill="1" applyBorder="1" applyAlignment="1">
      <alignment horizontal="center" vertical="center"/>
    </xf>
    <xf numFmtId="164" fontId="7" fillId="0" borderId="8" xfId="15" applyNumberFormat="1" applyFont="1" applyFill="1" applyBorder="1" applyAlignment="1">
      <alignment horizontal="center" vertical="top" wrapText="1"/>
    </xf>
    <xf numFmtId="164" fontId="7" fillId="0" borderId="8" xfId="15" applyNumberFormat="1" applyFont="1" applyFill="1" applyBorder="1" applyAlignment="1">
      <alignment horizontal="center" vertical="center"/>
    </xf>
    <xf numFmtId="164" fontId="7" fillId="0" borderId="4" xfId="15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8" xfId="15" applyNumberFormat="1" applyFont="1" applyFill="1" applyBorder="1" applyAlignment="1">
      <alignment horizontal="center" vertical="center" wrapText="1"/>
    </xf>
    <xf numFmtId="164" fontId="7" fillId="0" borderId="22" xfId="15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2" fontId="7" fillId="0" borderId="10" xfId="15" applyNumberFormat="1" applyFont="1" applyFill="1" applyBorder="1" applyAlignment="1">
      <alignment horizontal="center" vertical="center" wrapText="1"/>
    </xf>
    <xf numFmtId="2" fontId="7" fillId="0" borderId="16" xfId="15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top" wrapText="1"/>
    </xf>
    <xf numFmtId="164" fontId="6" fillId="0" borderId="10" xfId="15" applyNumberFormat="1" applyFont="1" applyFill="1" applyBorder="1" applyAlignment="1">
      <alignment horizontal="center" vertical="top" wrapText="1"/>
    </xf>
    <xf numFmtId="164" fontId="6" fillId="0" borderId="16" xfId="15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164" fontId="6" fillId="0" borderId="7" xfId="15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64" fontId="7" fillId="0" borderId="10" xfId="15" applyNumberFormat="1" applyFont="1" applyFill="1" applyBorder="1" applyAlignment="1">
      <alignment horizontal="center" vertical="top" wrapText="1"/>
    </xf>
    <xf numFmtId="164" fontId="7" fillId="0" borderId="16" xfId="15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1">
      <selection activeCell="F37" sqref="F37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4.375" style="0" bestFit="1" customWidth="1"/>
    <col min="4" max="4" width="24.25390625" style="0" customWidth="1"/>
    <col min="5" max="5" width="12.875" style="0" bestFit="1" customWidth="1"/>
    <col min="6" max="6" width="11.125" style="0" customWidth="1"/>
    <col min="7" max="7" width="11.375" style="0" customWidth="1"/>
    <col min="8" max="8" width="13.00390625" style="0" customWidth="1"/>
  </cols>
  <sheetData>
    <row r="1" spans="1:8" ht="12.75">
      <c r="A1" s="300" t="s">
        <v>0</v>
      </c>
      <c r="B1" s="300"/>
      <c r="C1" s="300"/>
      <c r="D1" s="300"/>
      <c r="E1" s="300"/>
      <c r="F1" s="300"/>
      <c r="G1" s="300"/>
      <c r="H1" s="300"/>
    </row>
    <row r="2" spans="1:8" ht="12.75">
      <c r="A2" s="300" t="s">
        <v>323</v>
      </c>
      <c r="B2" s="300"/>
      <c r="C2" s="300"/>
      <c r="D2" s="300"/>
      <c r="E2" s="300"/>
      <c r="F2" s="300"/>
      <c r="G2" s="300"/>
      <c r="H2" s="300"/>
    </row>
    <row r="3" spans="1:8" ht="12.75">
      <c r="A3" s="301" t="s">
        <v>1</v>
      </c>
      <c r="B3" s="301"/>
      <c r="C3" s="301"/>
      <c r="D3" s="301"/>
      <c r="E3" s="301"/>
      <c r="F3" s="301"/>
      <c r="G3" s="301"/>
      <c r="H3" s="301"/>
    </row>
    <row r="4" spans="1:8" ht="12.75">
      <c r="A4" s="301" t="s">
        <v>324</v>
      </c>
      <c r="B4" s="301"/>
      <c r="C4" s="301"/>
      <c r="D4" s="301"/>
      <c r="E4" s="301"/>
      <c r="F4" s="301"/>
      <c r="G4" s="301"/>
      <c r="H4" s="301"/>
    </row>
    <row r="5" spans="1:8" ht="12.75">
      <c r="A5" s="301" t="s">
        <v>2</v>
      </c>
      <c r="B5" s="301"/>
      <c r="C5" s="301"/>
      <c r="D5" s="301"/>
      <c r="E5" s="301"/>
      <c r="F5" s="301"/>
      <c r="G5" s="301"/>
      <c r="H5" s="301"/>
    </row>
    <row r="6" spans="1:8" ht="12.75">
      <c r="A6" s="301" t="s">
        <v>3</v>
      </c>
      <c r="B6" s="301"/>
      <c r="C6" s="301"/>
      <c r="D6" s="301"/>
      <c r="E6" s="301"/>
      <c r="F6" s="301"/>
      <c r="G6" s="301"/>
      <c r="H6" s="301"/>
    </row>
    <row r="7" spans="1:8" ht="12.75">
      <c r="A7" s="301" t="s">
        <v>4</v>
      </c>
      <c r="B7" s="301"/>
      <c r="C7" s="301"/>
      <c r="D7" s="301"/>
      <c r="E7" s="301"/>
      <c r="F7" s="301"/>
      <c r="G7" s="301"/>
      <c r="H7" s="301"/>
    </row>
    <row r="8" spans="1:8" ht="12.75">
      <c r="A8" s="300"/>
      <c r="B8" s="300"/>
      <c r="C8" s="300"/>
      <c r="D8" s="300"/>
      <c r="E8" s="300"/>
      <c r="F8" s="1"/>
      <c r="G8" s="1"/>
      <c r="H8" s="1"/>
    </row>
    <row r="9" spans="1:8" ht="12.75">
      <c r="A9" s="302" t="s">
        <v>5</v>
      </c>
      <c r="B9" s="302"/>
      <c r="C9" s="302"/>
      <c r="D9" s="302"/>
      <c r="E9" s="302"/>
      <c r="F9" s="302"/>
      <c r="G9" s="302"/>
      <c r="H9" s="302"/>
    </row>
    <row r="10" spans="1:8" ht="12.75">
      <c r="A10" s="302" t="s">
        <v>6</v>
      </c>
      <c r="B10" s="302"/>
      <c r="C10" s="302"/>
      <c r="D10" s="302"/>
      <c r="E10" s="302"/>
      <c r="F10" s="302"/>
      <c r="G10" s="302"/>
      <c r="H10" s="302"/>
    </row>
    <row r="11" spans="1:8" ht="12.75">
      <c r="A11" s="2"/>
      <c r="B11" s="2"/>
      <c r="C11" s="3"/>
      <c r="D11" s="4"/>
      <c r="E11" s="5"/>
      <c r="F11" s="1"/>
      <c r="G11" s="1"/>
      <c r="H11" s="1"/>
    </row>
    <row r="12" spans="1:8" ht="26.25" thickBot="1">
      <c r="A12" s="6" t="s">
        <v>7</v>
      </c>
      <c r="B12" s="6" t="s">
        <v>8</v>
      </c>
      <c r="C12" s="7" t="s">
        <v>9</v>
      </c>
      <c r="D12" s="6" t="s">
        <v>10</v>
      </c>
      <c r="E12" s="8" t="s">
        <v>11</v>
      </c>
      <c r="F12" s="9" t="s">
        <v>12</v>
      </c>
      <c r="G12" s="9" t="s">
        <v>13</v>
      </c>
      <c r="H12" s="9" t="s">
        <v>14</v>
      </c>
    </row>
    <row r="13" spans="1:8" ht="14.25" thickBot="1" thickTop="1">
      <c r="A13" s="10" t="s">
        <v>15</v>
      </c>
      <c r="B13" s="303" t="s">
        <v>16</v>
      </c>
      <c r="C13" s="304"/>
      <c r="D13" s="305"/>
      <c r="E13" s="11">
        <v>1044890</v>
      </c>
      <c r="F13" s="11">
        <f>F14</f>
        <v>85000</v>
      </c>
      <c r="G13" s="11">
        <f>G14</f>
        <v>8113</v>
      </c>
      <c r="H13" s="12">
        <f aca="true" t="shared" si="0" ref="H13:H20">E13+F13-G13</f>
        <v>1121777</v>
      </c>
    </row>
    <row r="14" spans="1:8" ht="45" customHeight="1" thickTop="1">
      <c r="A14" s="13"/>
      <c r="B14" s="14" t="s">
        <v>17</v>
      </c>
      <c r="C14" s="306" t="s">
        <v>18</v>
      </c>
      <c r="D14" s="307"/>
      <c r="E14" s="15">
        <v>416943</v>
      </c>
      <c r="F14" s="15">
        <f>F15</f>
        <v>85000</v>
      </c>
      <c r="G14" s="15">
        <f>G15</f>
        <v>8113</v>
      </c>
      <c r="H14" s="16">
        <f t="shared" si="0"/>
        <v>493830</v>
      </c>
    </row>
    <row r="15" spans="1:8" ht="166.5" thickBot="1">
      <c r="A15" s="13"/>
      <c r="B15" s="17"/>
      <c r="C15" s="18">
        <v>6298</v>
      </c>
      <c r="D15" s="19" t="s">
        <v>23</v>
      </c>
      <c r="E15" s="20">
        <v>334228</v>
      </c>
      <c r="F15" s="21">
        <v>85000</v>
      </c>
      <c r="G15" s="21">
        <v>8113</v>
      </c>
      <c r="H15" s="21">
        <f t="shared" si="0"/>
        <v>411115</v>
      </c>
    </row>
    <row r="16" spans="1:8" ht="14.25" thickBot="1" thickTop="1">
      <c r="A16" s="26">
        <v>801</v>
      </c>
      <c r="B16" s="308" t="s">
        <v>24</v>
      </c>
      <c r="C16" s="308"/>
      <c r="D16" s="308"/>
      <c r="E16" s="27">
        <v>944166</v>
      </c>
      <c r="F16" s="27">
        <f>F17+F19</f>
        <v>64182</v>
      </c>
      <c r="G16" s="27">
        <f>G17+G19</f>
        <v>0</v>
      </c>
      <c r="H16" s="12">
        <f t="shared" si="0"/>
        <v>1008348</v>
      </c>
    </row>
    <row r="17" spans="1:8" ht="13.5" thickTop="1">
      <c r="A17" s="28"/>
      <c r="B17" s="29">
        <v>80101</v>
      </c>
      <c r="C17" s="309" t="s">
        <v>325</v>
      </c>
      <c r="D17" s="310"/>
      <c r="E17" s="30">
        <v>3350</v>
      </c>
      <c r="F17" s="30">
        <f>F18</f>
        <v>1182</v>
      </c>
      <c r="G17" s="30">
        <f>G18</f>
        <v>0</v>
      </c>
      <c r="H17" s="31">
        <f t="shared" si="0"/>
        <v>4532</v>
      </c>
    </row>
    <row r="18" spans="1:8" ht="51">
      <c r="A18" s="28"/>
      <c r="B18" s="32"/>
      <c r="C18" s="56">
        <v>2030</v>
      </c>
      <c r="D18" s="57" t="s">
        <v>26</v>
      </c>
      <c r="E18" s="58">
        <v>3350</v>
      </c>
      <c r="F18" s="58">
        <v>1182</v>
      </c>
      <c r="G18" s="58"/>
      <c r="H18" s="24">
        <f t="shared" si="0"/>
        <v>4532</v>
      </c>
    </row>
    <row r="19" spans="1:8" ht="12.75">
      <c r="A19" s="28"/>
      <c r="B19" s="59">
        <v>80110</v>
      </c>
      <c r="C19" s="311" t="s">
        <v>25</v>
      </c>
      <c r="D19" s="312"/>
      <c r="E19" s="60">
        <v>939266</v>
      </c>
      <c r="F19" s="60">
        <f>F20</f>
        <v>63000</v>
      </c>
      <c r="G19" s="60">
        <f>G20</f>
        <v>0</v>
      </c>
      <c r="H19" s="25">
        <f t="shared" si="0"/>
        <v>1002266</v>
      </c>
    </row>
    <row r="20" spans="1:8" ht="64.5" thickBot="1">
      <c r="A20" s="28"/>
      <c r="B20" s="55"/>
      <c r="C20" s="62">
        <v>6260</v>
      </c>
      <c r="D20" s="19" t="s">
        <v>27</v>
      </c>
      <c r="E20" s="33">
        <v>0</v>
      </c>
      <c r="F20" s="33">
        <v>63000</v>
      </c>
      <c r="G20" s="33"/>
      <c r="H20" s="21">
        <f t="shared" si="0"/>
        <v>63000</v>
      </c>
    </row>
    <row r="21" spans="1:8" ht="14.25" thickBot="1" thickTop="1">
      <c r="A21" s="36">
        <v>852</v>
      </c>
      <c r="B21" s="303" t="s">
        <v>19</v>
      </c>
      <c r="C21" s="304"/>
      <c r="D21" s="305"/>
      <c r="E21" s="27">
        <v>2716800</v>
      </c>
      <c r="F21" s="12">
        <f>F22</f>
        <v>5000</v>
      </c>
      <c r="G21" s="12">
        <f>G22</f>
        <v>0</v>
      </c>
      <c r="H21" s="12">
        <f aca="true" t="shared" si="1" ref="H21:H31">E21+F21-G21</f>
        <v>2721800</v>
      </c>
    </row>
    <row r="22" spans="1:8" ht="13.5" thickTop="1">
      <c r="A22" s="28"/>
      <c r="B22" s="37">
        <v>85295</v>
      </c>
      <c r="C22" s="313" t="s">
        <v>20</v>
      </c>
      <c r="D22" s="314"/>
      <c r="E22" s="38">
        <v>156000</v>
      </c>
      <c r="F22" s="39">
        <f>F23</f>
        <v>5000</v>
      </c>
      <c r="G22" s="39">
        <f>G23</f>
        <v>0</v>
      </c>
      <c r="H22" s="39">
        <f t="shared" si="1"/>
        <v>161000</v>
      </c>
    </row>
    <row r="23" spans="1:8" ht="77.25" thickBot="1">
      <c r="A23" s="28"/>
      <c r="B23" s="34"/>
      <c r="C23" s="40" t="s">
        <v>28</v>
      </c>
      <c r="D23" s="63" t="s">
        <v>29</v>
      </c>
      <c r="E23" s="41">
        <v>0</v>
      </c>
      <c r="F23" s="42">
        <v>5000</v>
      </c>
      <c r="G23" s="42"/>
      <c r="H23" s="42">
        <f t="shared" si="1"/>
        <v>5000</v>
      </c>
    </row>
    <row r="24" spans="1:8" ht="30" customHeight="1" thickBot="1" thickTop="1">
      <c r="A24" s="26">
        <v>900</v>
      </c>
      <c r="B24" s="303" t="s">
        <v>30</v>
      </c>
      <c r="C24" s="304"/>
      <c r="D24" s="305"/>
      <c r="E24" s="27">
        <v>13200</v>
      </c>
      <c r="F24" s="27">
        <f>F25+F27</f>
        <v>27000</v>
      </c>
      <c r="G24" s="27">
        <f>G25+G27</f>
        <v>10000</v>
      </c>
      <c r="H24" s="12">
        <f t="shared" si="1"/>
        <v>30200</v>
      </c>
    </row>
    <row r="25" spans="1:8" ht="13.5" thickTop="1">
      <c r="A25" s="43"/>
      <c r="B25" s="44">
        <v>90001</v>
      </c>
      <c r="C25" s="306" t="s">
        <v>31</v>
      </c>
      <c r="D25" s="307"/>
      <c r="E25" s="45">
        <v>0</v>
      </c>
      <c r="F25" s="45">
        <f>F26</f>
        <v>17000</v>
      </c>
      <c r="G25" s="45">
        <f>G26</f>
        <v>0</v>
      </c>
      <c r="H25" s="31">
        <f t="shared" si="1"/>
        <v>17000</v>
      </c>
    </row>
    <row r="26" spans="1:8" ht="51">
      <c r="A26" s="28"/>
      <c r="B26" s="46"/>
      <c r="C26" s="47" t="s">
        <v>32</v>
      </c>
      <c r="D26" s="22" t="s">
        <v>33</v>
      </c>
      <c r="E26" s="48">
        <v>0</v>
      </c>
      <c r="F26" s="24">
        <v>17000</v>
      </c>
      <c r="G26" s="24">
        <v>0</v>
      </c>
      <c r="H26" s="24">
        <f t="shared" si="1"/>
        <v>17000</v>
      </c>
    </row>
    <row r="27" spans="1:8" ht="30.75" customHeight="1">
      <c r="A27" s="28"/>
      <c r="B27" s="66">
        <v>90004</v>
      </c>
      <c r="C27" s="318" t="s">
        <v>34</v>
      </c>
      <c r="D27" s="319"/>
      <c r="E27" s="60">
        <v>10000</v>
      </c>
      <c r="F27" s="25">
        <f>F28+F29</f>
        <v>10000</v>
      </c>
      <c r="G27" s="25">
        <f>G28+G29</f>
        <v>10000</v>
      </c>
      <c r="H27" s="25">
        <f>E27+F27-G27</f>
        <v>10000</v>
      </c>
    </row>
    <row r="28" spans="1:8" ht="63.75">
      <c r="A28" s="28"/>
      <c r="B28" s="46"/>
      <c r="C28" s="35" t="s">
        <v>35</v>
      </c>
      <c r="D28" s="19" t="s">
        <v>36</v>
      </c>
      <c r="E28" s="33"/>
      <c r="F28" s="21">
        <v>10000</v>
      </c>
      <c r="G28" s="21"/>
      <c r="H28" s="21">
        <f>E28+F28-G28</f>
        <v>10000</v>
      </c>
    </row>
    <row r="29" spans="1:8" ht="51.75" thickBot="1">
      <c r="A29" s="28"/>
      <c r="B29" s="46"/>
      <c r="C29" s="64" t="s">
        <v>37</v>
      </c>
      <c r="D29" s="22" t="s">
        <v>38</v>
      </c>
      <c r="E29" s="65">
        <v>10000</v>
      </c>
      <c r="F29" s="23"/>
      <c r="G29" s="23">
        <v>10000</v>
      </c>
      <c r="H29" s="21">
        <f>E29+F29-G29</f>
        <v>0</v>
      </c>
    </row>
    <row r="30" spans="1:8" ht="14.25" thickBot="1" thickTop="1">
      <c r="A30" s="49"/>
      <c r="B30" s="50"/>
      <c r="C30" s="50"/>
      <c r="D30" s="51" t="s">
        <v>21</v>
      </c>
      <c r="E30" s="52">
        <f>E24+E21+E16+E13</f>
        <v>4719056</v>
      </c>
      <c r="F30" s="52">
        <f>F24+F21+F16+F13</f>
        <v>181182</v>
      </c>
      <c r="G30" s="52">
        <f>G24+G21+G16+G13</f>
        <v>18113</v>
      </c>
      <c r="H30" s="53">
        <f t="shared" si="1"/>
        <v>4882125</v>
      </c>
    </row>
    <row r="31" spans="1:8" ht="14.25" thickBot="1" thickTop="1">
      <c r="A31" s="315" t="s">
        <v>22</v>
      </c>
      <c r="B31" s="316"/>
      <c r="C31" s="316"/>
      <c r="D31" s="317"/>
      <c r="E31" s="54">
        <v>18539941</v>
      </c>
      <c r="F31" s="54">
        <v>181182</v>
      </c>
      <c r="G31" s="54">
        <v>18113</v>
      </c>
      <c r="H31" s="54">
        <f t="shared" si="1"/>
        <v>18703010</v>
      </c>
    </row>
    <row r="32" ht="13.5" thickTop="1"/>
  </sheetData>
  <mergeCells count="21">
    <mergeCell ref="C22:D22"/>
    <mergeCell ref="B24:D24"/>
    <mergeCell ref="C25:D25"/>
    <mergeCell ref="A31:D31"/>
    <mergeCell ref="C27:D27"/>
    <mergeCell ref="B16:D16"/>
    <mergeCell ref="C17:D17"/>
    <mergeCell ref="B21:D21"/>
    <mergeCell ref="C19:D19"/>
    <mergeCell ref="A9:H9"/>
    <mergeCell ref="A10:H10"/>
    <mergeCell ref="B13:D13"/>
    <mergeCell ref="C14:D14"/>
    <mergeCell ref="A5:H5"/>
    <mergeCell ref="A6:H6"/>
    <mergeCell ref="A7:H7"/>
    <mergeCell ref="A8:E8"/>
    <mergeCell ref="A1:H1"/>
    <mergeCell ref="A2:H2"/>
    <mergeCell ref="A3:H3"/>
    <mergeCell ref="A4:H4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6" sqref="A6:H6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24.875" style="0" customWidth="1"/>
    <col min="5" max="5" width="12.875" style="0" bestFit="1" customWidth="1"/>
    <col min="6" max="7" width="11.875" style="0" bestFit="1" customWidth="1"/>
    <col min="8" max="8" width="12.875" style="0" bestFit="1" customWidth="1"/>
  </cols>
  <sheetData>
    <row r="1" spans="1:8" ht="12.75">
      <c r="A1" s="300" t="s">
        <v>39</v>
      </c>
      <c r="B1" s="300"/>
      <c r="C1" s="300"/>
      <c r="D1" s="300"/>
      <c r="E1" s="300"/>
      <c r="F1" s="300"/>
      <c r="G1" s="300"/>
      <c r="H1" s="300"/>
    </row>
    <row r="2" spans="1:8" ht="12.75">
      <c r="A2" s="300" t="s">
        <v>323</v>
      </c>
      <c r="B2" s="300"/>
      <c r="C2" s="300"/>
      <c r="D2" s="300"/>
      <c r="E2" s="300"/>
      <c r="F2" s="300"/>
      <c r="G2" s="300"/>
      <c r="H2" s="300"/>
    </row>
    <row r="3" spans="1:8" ht="12.75">
      <c r="A3" s="301" t="s">
        <v>1</v>
      </c>
      <c r="B3" s="301"/>
      <c r="C3" s="301"/>
      <c r="D3" s="301"/>
      <c r="E3" s="301"/>
      <c r="F3" s="301"/>
      <c r="G3" s="301"/>
      <c r="H3" s="301"/>
    </row>
    <row r="4" spans="1:8" ht="12.75">
      <c r="A4" s="301" t="s">
        <v>62</v>
      </c>
      <c r="B4" s="301"/>
      <c r="C4" s="301"/>
      <c r="D4" s="301"/>
      <c r="E4" s="301"/>
      <c r="F4" s="301"/>
      <c r="G4" s="301"/>
      <c r="H4" s="301"/>
    </row>
    <row r="5" spans="1:8" ht="12.75">
      <c r="A5" s="301" t="s">
        <v>2</v>
      </c>
      <c r="B5" s="301"/>
      <c r="C5" s="301"/>
      <c r="D5" s="301"/>
      <c r="E5" s="301"/>
      <c r="F5" s="301"/>
      <c r="G5" s="301"/>
      <c r="H5" s="301"/>
    </row>
    <row r="6" spans="1:8" ht="12.75">
      <c r="A6" s="301" t="s">
        <v>40</v>
      </c>
      <c r="B6" s="301"/>
      <c r="C6" s="301"/>
      <c r="D6" s="301"/>
      <c r="E6" s="301"/>
      <c r="F6" s="301"/>
      <c r="G6" s="301"/>
      <c r="H6" s="301"/>
    </row>
    <row r="7" spans="1:8" ht="12.75">
      <c r="A7" s="301" t="s">
        <v>41</v>
      </c>
      <c r="B7" s="301"/>
      <c r="C7" s="301"/>
      <c r="D7" s="301"/>
      <c r="E7" s="301"/>
      <c r="F7" s="301"/>
      <c r="G7" s="301"/>
      <c r="H7" s="301"/>
    </row>
    <row r="8" spans="1:8" ht="12.75">
      <c r="A8" s="301" t="s">
        <v>42</v>
      </c>
      <c r="B8" s="301"/>
      <c r="C8" s="301"/>
      <c r="D8" s="301"/>
      <c r="E8" s="301"/>
      <c r="F8" s="301"/>
      <c r="G8" s="301"/>
      <c r="H8" s="301"/>
    </row>
    <row r="9" spans="1:8" ht="12.75">
      <c r="A9" s="67"/>
      <c r="B9" s="67"/>
      <c r="C9" s="67"/>
      <c r="D9" s="67"/>
      <c r="E9" s="68"/>
      <c r="F9" s="69"/>
      <c r="G9" s="69"/>
      <c r="H9" s="69"/>
    </row>
    <row r="10" spans="1:8" ht="12.75">
      <c r="A10" s="320" t="s">
        <v>43</v>
      </c>
      <c r="B10" s="320"/>
      <c r="C10" s="320"/>
      <c r="D10" s="320"/>
      <c r="E10" s="320"/>
      <c r="F10" s="320"/>
      <c r="G10" s="320"/>
      <c r="H10" s="320"/>
    </row>
    <row r="11" spans="1:8" ht="12.75">
      <c r="A11" s="320" t="s">
        <v>44</v>
      </c>
      <c r="B11" s="320"/>
      <c r="C11" s="320"/>
      <c r="D11" s="320"/>
      <c r="E11" s="320"/>
      <c r="F11" s="320"/>
      <c r="G11" s="320"/>
      <c r="H11" s="320"/>
    </row>
    <row r="12" spans="1:8" ht="12.75">
      <c r="A12" s="67"/>
      <c r="B12" s="67"/>
      <c r="C12" s="67"/>
      <c r="D12" s="67"/>
      <c r="E12" s="68"/>
      <c r="F12" s="69"/>
      <c r="G12" s="69"/>
      <c r="H12" s="69"/>
    </row>
    <row r="13" spans="1:8" ht="26.25" thickBot="1">
      <c r="A13" s="32" t="s">
        <v>7</v>
      </c>
      <c r="B13" s="32" t="s">
        <v>8</v>
      </c>
      <c r="C13" s="32"/>
      <c r="D13" s="32" t="s">
        <v>45</v>
      </c>
      <c r="E13" s="70" t="s">
        <v>46</v>
      </c>
      <c r="F13" s="71" t="s">
        <v>47</v>
      </c>
      <c r="G13" s="71" t="s">
        <v>48</v>
      </c>
      <c r="H13" s="71" t="s">
        <v>14</v>
      </c>
    </row>
    <row r="14" spans="1:8" ht="14.25" thickBot="1" thickTop="1">
      <c r="A14" s="72" t="s">
        <v>15</v>
      </c>
      <c r="B14" s="303" t="s">
        <v>16</v>
      </c>
      <c r="C14" s="304"/>
      <c r="D14" s="305"/>
      <c r="E14" s="11">
        <v>2507927</v>
      </c>
      <c r="F14" s="11">
        <f>F15+F19</f>
        <v>128500</v>
      </c>
      <c r="G14" s="11">
        <f>G15+G19</f>
        <v>33113</v>
      </c>
      <c r="H14" s="73">
        <f aca="true" t="shared" si="0" ref="H14:H55">E14+F14-G14</f>
        <v>2603314</v>
      </c>
    </row>
    <row r="15" spans="1:8" ht="44.25" customHeight="1" thickTop="1">
      <c r="A15" s="81"/>
      <c r="B15" s="74" t="s">
        <v>17</v>
      </c>
      <c r="C15" s="321" t="s">
        <v>49</v>
      </c>
      <c r="D15" s="322"/>
      <c r="E15" s="82">
        <v>1178826</v>
      </c>
      <c r="F15" s="83">
        <f>F16+F17+F18</f>
        <v>110000</v>
      </c>
      <c r="G15" s="83">
        <f>G16+G17+G18</f>
        <v>33113</v>
      </c>
      <c r="H15" s="84">
        <f t="shared" si="0"/>
        <v>1255713</v>
      </c>
    </row>
    <row r="16" spans="1:8" ht="89.25">
      <c r="A16" s="81"/>
      <c r="B16" s="85"/>
      <c r="C16" s="78">
        <v>6050</v>
      </c>
      <c r="D16" s="19" t="s">
        <v>63</v>
      </c>
      <c r="E16" s="79">
        <v>211000</v>
      </c>
      <c r="F16" s="80">
        <v>0</v>
      </c>
      <c r="G16" s="80">
        <v>25000</v>
      </c>
      <c r="H16" s="86">
        <f aca="true" t="shared" si="1" ref="H16:H21">E16+F16-G16</f>
        <v>186000</v>
      </c>
    </row>
    <row r="17" spans="1:8" ht="153">
      <c r="A17" s="81"/>
      <c r="B17" s="85"/>
      <c r="C17" s="78">
        <v>6058</v>
      </c>
      <c r="D17" s="19" t="s">
        <v>64</v>
      </c>
      <c r="E17" s="79">
        <v>334228</v>
      </c>
      <c r="F17" s="80">
        <v>85000</v>
      </c>
      <c r="G17" s="80">
        <v>8113</v>
      </c>
      <c r="H17" s="86">
        <f t="shared" si="1"/>
        <v>411115</v>
      </c>
    </row>
    <row r="18" spans="1:8" ht="140.25">
      <c r="A18" s="81"/>
      <c r="B18" s="87"/>
      <c r="C18" s="78">
        <v>6059</v>
      </c>
      <c r="D18" s="57" t="s">
        <v>65</v>
      </c>
      <c r="E18" s="79">
        <v>102723</v>
      </c>
      <c r="F18" s="80">
        <v>25000</v>
      </c>
      <c r="G18" s="80">
        <v>0</v>
      </c>
      <c r="H18" s="86">
        <f t="shared" si="1"/>
        <v>127723</v>
      </c>
    </row>
    <row r="19" spans="1:8" ht="43.5" customHeight="1">
      <c r="A19" s="81"/>
      <c r="B19" s="74" t="s">
        <v>66</v>
      </c>
      <c r="C19" s="311" t="s">
        <v>67</v>
      </c>
      <c r="D19" s="327"/>
      <c r="E19" s="92">
        <v>12000</v>
      </c>
      <c r="F19" s="76">
        <f>F20+F21</f>
        <v>18500</v>
      </c>
      <c r="G19" s="76">
        <f>G20+G21</f>
        <v>0</v>
      </c>
      <c r="H19" s="76">
        <f t="shared" si="1"/>
        <v>30500</v>
      </c>
    </row>
    <row r="20" spans="1:8" ht="25.5">
      <c r="A20" s="81"/>
      <c r="B20" s="102"/>
      <c r="C20" s="62">
        <v>4210</v>
      </c>
      <c r="D20" s="19" t="s">
        <v>52</v>
      </c>
      <c r="E20" s="91">
        <v>5400</v>
      </c>
      <c r="F20" s="77">
        <v>8500</v>
      </c>
      <c r="G20" s="77"/>
      <c r="H20" s="77">
        <f t="shared" si="1"/>
        <v>13900</v>
      </c>
    </row>
    <row r="21" spans="1:8" ht="13.5" thickBot="1">
      <c r="A21" s="81"/>
      <c r="B21" s="102"/>
      <c r="C21" s="62">
        <v>4300</v>
      </c>
      <c r="D21" s="19" t="s">
        <v>55</v>
      </c>
      <c r="E21" s="91">
        <v>4000</v>
      </c>
      <c r="F21" s="77">
        <v>10000</v>
      </c>
      <c r="G21" s="77"/>
      <c r="H21" s="77">
        <f t="shared" si="1"/>
        <v>14000</v>
      </c>
    </row>
    <row r="22" spans="1:8" ht="14.25" thickBot="1" thickTop="1">
      <c r="A22" s="61">
        <v>600</v>
      </c>
      <c r="B22" s="303" t="s">
        <v>50</v>
      </c>
      <c r="C22" s="304"/>
      <c r="D22" s="305"/>
      <c r="E22" s="11">
        <v>2746099</v>
      </c>
      <c r="F22" s="11">
        <f>F23</f>
        <v>40000</v>
      </c>
      <c r="G22" s="11">
        <f>G23</f>
        <v>0</v>
      </c>
      <c r="H22" s="73">
        <f t="shared" si="0"/>
        <v>2786099</v>
      </c>
    </row>
    <row r="23" spans="1:8" ht="13.5" thickTop="1">
      <c r="A23" s="55"/>
      <c r="B23" s="88">
        <v>60016</v>
      </c>
      <c r="C23" s="306" t="s">
        <v>51</v>
      </c>
      <c r="D23" s="307"/>
      <c r="E23" s="89">
        <v>2746099</v>
      </c>
      <c r="F23" s="89">
        <f>F24+F25</f>
        <v>40000</v>
      </c>
      <c r="G23" s="89">
        <f>G24+G25</f>
        <v>0</v>
      </c>
      <c r="H23" s="90">
        <f t="shared" si="0"/>
        <v>2786099</v>
      </c>
    </row>
    <row r="24" spans="1:8" ht="25.5">
      <c r="A24" s="55"/>
      <c r="B24" s="55"/>
      <c r="C24" s="62">
        <v>4210</v>
      </c>
      <c r="D24" s="19" t="s">
        <v>52</v>
      </c>
      <c r="E24" s="91">
        <v>96000</v>
      </c>
      <c r="F24" s="91">
        <v>20000</v>
      </c>
      <c r="G24" s="91"/>
      <c r="H24" s="77">
        <f>E24+F24-G24</f>
        <v>116000</v>
      </c>
    </row>
    <row r="25" spans="1:8" ht="13.5" thickBot="1">
      <c r="A25" s="55"/>
      <c r="B25" s="55"/>
      <c r="C25" s="197">
        <v>4300</v>
      </c>
      <c r="D25" s="198" t="s">
        <v>189</v>
      </c>
      <c r="E25" s="199">
        <v>166000</v>
      </c>
      <c r="F25" s="199">
        <v>20000</v>
      </c>
      <c r="G25" s="199"/>
      <c r="H25" s="200">
        <f>E25+F25-G25</f>
        <v>186000</v>
      </c>
    </row>
    <row r="26" spans="1:8" ht="14.25" thickBot="1" thickTop="1">
      <c r="A26" s="61">
        <v>700</v>
      </c>
      <c r="B26" s="303" t="s">
        <v>53</v>
      </c>
      <c r="C26" s="304"/>
      <c r="D26" s="305"/>
      <c r="E26" s="11">
        <v>261000</v>
      </c>
      <c r="F26" s="11">
        <f>F27</f>
        <v>3000</v>
      </c>
      <c r="G26" s="11">
        <f>G27</f>
        <v>0</v>
      </c>
      <c r="H26" s="73">
        <f t="shared" si="0"/>
        <v>264000</v>
      </c>
    </row>
    <row r="27" spans="1:8" ht="27" customHeight="1" thickTop="1">
      <c r="A27" s="323"/>
      <c r="B27" s="29">
        <v>70005</v>
      </c>
      <c r="C27" s="311" t="s">
        <v>54</v>
      </c>
      <c r="D27" s="312"/>
      <c r="E27" s="75">
        <v>261000</v>
      </c>
      <c r="F27" s="75">
        <f>F28</f>
        <v>3000</v>
      </c>
      <c r="G27" s="75">
        <f>G28</f>
        <v>0</v>
      </c>
      <c r="H27" s="76">
        <f t="shared" si="0"/>
        <v>264000</v>
      </c>
    </row>
    <row r="28" spans="1:8" ht="51.75" thickBot="1">
      <c r="A28" s="323"/>
      <c r="B28" s="34"/>
      <c r="C28" s="56">
        <v>4300</v>
      </c>
      <c r="D28" s="57" t="s">
        <v>68</v>
      </c>
      <c r="E28" s="79">
        <v>66000</v>
      </c>
      <c r="F28" s="86">
        <v>3000</v>
      </c>
      <c r="G28" s="86">
        <v>0</v>
      </c>
      <c r="H28" s="86">
        <f t="shared" si="0"/>
        <v>69000</v>
      </c>
    </row>
    <row r="29" spans="1:8" ht="14.25" thickBot="1" thickTop="1">
      <c r="A29" s="61">
        <v>710</v>
      </c>
      <c r="B29" s="303" t="s">
        <v>69</v>
      </c>
      <c r="C29" s="304"/>
      <c r="D29" s="305"/>
      <c r="E29" s="11">
        <v>95000</v>
      </c>
      <c r="F29" s="11">
        <f>F30</f>
        <v>10000</v>
      </c>
      <c r="G29" s="11">
        <f>G30</f>
        <v>0</v>
      </c>
      <c r="H29" s="73">
        <f t="shared" si="0"/>
        <v>105000</v>
      </c>
    </row>
    <row r="30" spans="1:8" ht="13.5" thickTop="1">
      <c r="A30" s="13"/>
      <c r="B30" s="59">
        <v>71035</v>
      </c>
      <c r="C30" s="311" t="s">
        <v>70</v>
      </c>
      <c r="D30" s="312"/>
      <c r="E30" s="75">
        <v>5000</v>
      </c>
      <c r="F30" s="75">
        <f>F31</f>
        <v>10000</v>
      </c>
      <c r="G30" s="75">
        <f>G31</f>
        <v>0</v>
      </c>
      <c r="H30" s="76">
        <f t="shared" si="0"/>
        <v>15000</v>
      </c>
    </row>
    <row r="31" spans="1:8" ht="13.5" thickBot="1">
      <c r="A31" s="13"/>
      <c r="B31" s="32"/>
      <c r="C31" s="78">
        <v>4300</v>
      </c>
      <c r="D31" s="19" t="s">
        <v>55</v>
      </c>
      <c r="E31" s="79">
        <v>3000</v>
      </c>
      <c r="F31" s="20">
        <v>10000</v>
      </c>
      <c r="G31" s="20">
        <v>0</v>
      </c>
      <c r="H31" s="77">
        <f>E31+F31-G31</f>
        <v>13000</v>
      </c>
    </row>
    <row r="32" spans="1:8" ht="14.25" thickBot="1" thickTop="1">
      <c r="A32" s="61">
        <v>801</v>
      </c>
      <c r="B32" s="308" t="s">
        <v>24</v>
      </c>
      <c r="C32" s="308"/>
      <c r="D32" s="308"/>
      <c r="E32" s="93">
        <v>8166257</v>
      </c>
      <c r="F32" s="93">
        <f>F33+F37+F41</f>
        <v>157682</v>
      </c>
      <c r="G32" s="93">
        <f>G33+G37+G41</f>
        <v>35000</v>
      </c>
      <c r="H32" s="73">
        <f t="shared" si="0"/>
        <v>8288939</v>
      </c>
    </row>
    <row r="33" spans="1:8" ht="13.5" thickTop="1">
      <c r="A33" s="13"/>
      <c r="B33" s="13">
        <v>80101</v>
      </c>
      <c r="C33" s="306" t="s">
        <v>56</v>
      </c>
      <c r="D33" s="307"/>
      <c r="E33" s="94">
        <v>3566350</v>
      </c>
      <c r="F33" s="89">
        <f>F34+F35+F36</f>
        <v>12682</v>
      </c>
      <c r="G33" s="89">
        <f>G34+G35+G36</f>
        <v>0</v>
      </c>
      <c r="H33" s="90">
        <f t="shared" si="0"/>
        <v>3579032</v>
      </c>
    </row>
    <row r="34" spans="1:8" ht="25.5">
      <c r="A34" s="13"/>
      <c r="B34" s="32"/>
      <c r="C34" s="78">
        <v>3260</v>
      </c>
      <c r="D34" s="19" t="s">
        <v>71</v>
      </c>
      <c r="E34" s="79">
        <v>4700</v>
      </c>
      <c r="F34" s="20">
        <v>1182</v>
      </c>
      <c r="G34" s="20"/>
      <c r="H34" s="77">
        <f t="shared" si="0"/>
        <v>5882</v>
      </c>
    </row>
    <row r="35" spans="1:8" ht="51">
      <c r="A35" s="13"/>
      <c r="B35" s="13"/>
      <c r="C35" s="78">
        <v>4210</v>
      </c>
      <c r="D35" s="19" t="s">
        <v>72</v>
      </c>
      <c r="E35" s="79">
        <v>329300</v>
      </c>
      <c r="F35" s="20">
        <v>6500</v>
      </c>
      <c r="G35" s="20"/>
      <c r="H35" s="77">
        <f t="shared" si="0"/>
        <v>335800</v>
      </c>
    </row>
    <row r="36" spans="1:8" ht="12.75">
      <c r="A36" s="13"/>
      <c r="B36" s="88"/>
      <c r="C36" s="78">
        <v>4300</v>
      </c>
      <c r="D36" s="19" t="s">
        <v>55</v>
      </c>
      <c r="E36" s="79">
        <v>53500</v>
      </c>
      <c r="F36" s="20">
        <v>5000</v>
      </c>
      <c r="G36" s="20"/>
      <c r="H36" s="77">
        <f t="shared" si="0"/>
        <v>58500</v>
      </c>
    </row>
    <row r="37" spans="1:8" ht="12.75">
      <c r="A37" s="13"/>
      <c r="B37" s="32">
        <v>80110</v>
      </c>
      <c r="C37" s="311" t="s">
        <v>25</v>
      </c>
      <c r="D37" s="312"/>
      <c r="E37" s="82">
        <v>3350121</v>
      </c>
      <c r="F37" s="75">
        <f>F38+F39+F40</f>
        <v>119000</v>
      </c>
      <c r="G37" s="75">
        <f>G38+G39+G40</f>
        <v>35000</v>
      </c>
      <c r="H37" s="76">
        <f t="shared" si="0"/>
        <v>3434121</v>
      </c>
    </row>
    <row r="38" spans="1:8" ht="89.25">
      <c r="A38" s="13"/>
      <c r="B38" s="32"/>
      <c r="C38" s="78">
        <v>6050</v>
      </c>
      <c r="D38" s="19" t="s">
        <v>322</v>
      </c>
      <c r="E38" s="79">
        <v>47000</v>
      </c>
      <c r="F38" s="20">
        <v>21000</v>
      </c>
      <c r="G38" s="20">
        <v>0</v>
      </c>
      <c r="H38" s="77">
        <f t="shared" si="0"/>
        <v>68000</v>
      </c>
    </row>
    <row r="39" spans="1:8" ht="25.5">
      <c r="A39" s="13"/>
      <c r="B39" s="88"/>
      <c r="C39" s="78">
        <v>6050</v>
      </c>
      <c r="D39" s="57" t="s">
        <v>73</v>
      </c>
      <c r="E39" s="79">
        <v>0</v>
      </c>
      <c r="F39" s="79">
        <v>35000</v>
      </c>
      <c r="G39" s="79">
        <v>0</v>
      </c>
      <c r="H39" s="86">
        <f t="shared" si="0"/>
        <v>35000</v>
      </c>
    </row>
    <row r="40" spans="1:8" ht="25.5">
      <c r="A40" s="13"/>
      <c r="B40" s="88"/>
      <c r="C40" s="78">
        <v>6050</v>
      </c>
      <c r="D40" s="19" t="s">
        <v>74</v>
      </c>
      <c r="E40" s="79">
        <v>80000</v>
      </c>
      <c r="F40" s="79">
        <v>63000</v>
      </c>
      <c r="G40" s="79">
        <v>35000</v>
      </c>
      <c r="H40" s="86">
        <f t="shared" si="0"/>
        <v>108000</v>
      </c>
    </row>
    <row r="41" spans="1:8" ht="12.75">
      <c r="A41" s="13"/>
      <c r="B41" s="59">
        <v>80113</v>
      </c>
      <c r="C41" s="311" t="s">
        <v>75</v>
      </c>
      <c r="D41" s="312"/>
      <c r="E41" s="92">
        <v>670000</v>
      </c>
      <c r="F41" s="92">
        <f>F42</f>
        <v>26000</v>
      </c>
      <c r="G41" s="92">
        <f>G42</f>
        <v>0</v>
      </c>
      <c r="H41" s="76">
        <f>-E41+F41-G41</f>
        <v>-644000</v>
      </c>
    </row>
    <row r="42" spans="1:8" ht="26.25" thickBot="1">
      <c r="A42" s="13"/>
      <c r="B42" s="13"/>
      <c r="C42" s="95">
        <v>6060</v>
      </c>
      <c r="D42" s="22" t="s">
        <v>76</v>
      </c>
      <c r="E42" s="96"/>
      <c r="F42" s="96">
        <v>26000</v>
      </c>
      <c r="G42" s="96"/>
      <c r="H42" s="97">
        <f>E42+F42-G42</f>
        <v>26000</v>
      </c>
    </row>
    <row r="43" spans="1:8" ht="14.25" thickBot="1" thickTop="1">
      <c r="A43" s="61">
        <v>852</v>
      </c>
      <c r="B43" s="308" t="s">
        <v>19</v>
      </c>
      <c r="C43" s="308"/>
      <c r="D43" s="308"/>
      <c r="E43" s="93">
        <v>3086740</v>
      </c>
      <c r="F43" s="93">
        <f>F44</f>
        <v>5000</v>
      </c>
      <c r="G43" s="93">
        <f>G44</f>
        <v>0</v>
      </c>
      <c r="H43" s="73">
        <f t="shared" si="0"/>
        <v>3091740</v>
      </c>
    </row>
    <row r="44" spans="1:8" ht="13.5" thickTop="1">
      <c r="A44" s="13"/>
      <c r="B44" s="13">
        <v>85295</v>
      </c>
      <c r="C44" s="306" t="s">
        <v>20</v>
      </c>
      <c r="D44" s="307"/>
      <c r="E44" s="94">
        <v>253000</v>
      </c>
      <c r="F44" s="89">
        <f>F45</f>
        <v>5000</v>
      </c>
      <c r="G44" s="89">
        <f>G45</f>
        <v>0</v>
      </c>
      <c r="H44" s="90">
        <f t="shared" si="0"/>
        <v>258000</v>
      </c>
    </row>
    <row r="45" spans="1:8" ht="13.5" thickBot="1">
      <c r="A45" s="13"/>
      <c r="B45" s="32"/>
      <c r="C45" s="78">
        <v>4300</v>
      </c>
      <c r="D45" s="19" t="s">
        <v>55</v>
      </c>
      <c r="E45" s="79">
        <v>0</v>
      </c>
      <c r="F45" s="20">
        <v>5000</v>
      </c>
      <c r="G45" s="20"/>
      <c r="H45" s="77">
        <f t="shared" si="0"/>
        <v>5000</v>
      </c>
    </row>
    <row r="46" spans="1:8" ht="31.5" customHeight="1" thickBot="1" thickTop="1">
      <c r="A46" s="61">
        <v>900</v>
      </c>
      <c r="B46" s="328" t="s">
        <v>30</v>
      </c>
      <c r="C46" s="308"/>
      <c r="D46" s="308"/>
      <c r="E46" s="103">
        <v>1177498</v>
      </c>
      <c r="F46" s="93">
        <f>F47+F51</f>
        <v>1143100</v>
      </c>
      <c r="G46" s="93">
        <f>G47+G51</f>
        <v>406100</v>
      </c>
      <c r="H46" s="73">
        <f t="shared" si="0"/>
        <v>1914498</v>
      </c>
    </row>
    <row r="47" spans="1:8" ht="13.5" thickTop="1">
      <c r="A47" s="13"/>
      <c r="B47" s="59">
        <v>90001</v>
      </c>
      <c r="C47" s="306" t="s">
        <v>77</v>
      </c>
      <c r="D47" s="307"/>
      <c r="E47" s="92">
        <v>446100</v>
      </c>
      <c r="F47" s="89">
        <f>F48+F49+F50</f>
        <v>1141000</v>
      </c>
      <c r="G47" s="89">
        <f>G48+G49+G50</f>
        <v>406100</v>
      </c>
      <c r="H47" s="90">
        <f t="shared" si="0"/>
        <v>1181000</v>
      </c>
    </row>
    <row r="48" spans="1:8" ht="76.5">
      <c r="A48" s="13"/>
      <c r="B48" s="13"/>
      <c r="C48" s="62">
        <v>6050</v>
      </c>
      <c r="D48" s="19" t="s">
        <v>78</v>
      </c>
      <c r="E48" s="91">
        <v>12000</v>
      </c>
      <c r="F48" s="91">
        <v>141000</v>
      </c>
      <c r="G48" s="91"/>
      <c r="H48" s="77">
        <f>E48+F48-G48</f>
        <v>153000</v>
      </c>
    </row>
    <row r="49" spans="1:8" ht="102">
      <c r="A49" s="13"/>
      <c r="B49" s="13"/>
      <c r="C49" s="62">
        <v>6056</v>
      </c>
      <c r="D49" s="19" t="s">
        <v>79</v>
      </c>
      <c r="E49" s="91">
        <v>406100</v>
      </c>
      <c r="F49" s="91"/>
      <c r="G49" s="91">
        <v>406100</v>
      </c>
      <c r="H49" s="77">
        <f>E49+F49-G49</f>
        <v>0</v>
      </c>
    </row>
    <row r="50" spans="1:8" ht="63.75">
      <c r="A50" s="13"/>
      <c r="B50" s="13"/>
      <c r="C50" s="56">
        <v>6050</v>
      </c>
      <c r="D50" s="57" t="s">
        <v>80</v>
      </c>
      <c r="E50" s="98"/>
      <c r="F50" s="98">
        <v>1000000</v>
      </c>
      <c r="G50" s="98"/>
      <c r="H50" s="86">
        <f>E50+F50-G50</f>
        <v>1000000</v>
      </c>
    </row>
    <row r="51" spans="1:8" ht="12.75">
      <c r="A51" s="13"/>
      <c r="B51" s="59">
        <v>90015</v>
      </c>
      <c r="C51" s="311" t="s">
        <v>57</v>
      </c>
      <c r="D51" s="312"/>
      <c r="E51" s="92">
        <v>272600</v>
      </c>
      <c r="F51" s="92">
        <f>F52</f>
        <v>2100</v>
      </c>
      <c r="G51" s="92">
        <f>G52</f>
        <v>0</v>
      </c>
      <c r="H51" s="76">
        <f>E51+F51-G51</f>
        <v>274700</v>
      </c>
    </row>
    <row r="52" spans="1:8" ht="51.75" thickBot="1">
      <c r="A52" s="13"/>
      <c r="B52" s="59"/>
      <c r="C52" s="62">
        <v>6050</v>
      </c>
      <c r="D52" s="19" t="s">
        <v>81</v>
      </c>
      <c r="E52" s="91">
        <v>132600</v>
      </c>
      <c r="F52" s="91">
        <v>2100</v>
      </c>
      <c r="G52" s="91"/>
      <c r="H52" s="77">
        <f>E52+F52-G52</f>
        <v>134700</v>
      </c>
    </row>
    <row r="53" spans="1:8" ht="30" customHeight="1" thickBot="1" thickTop="1">
      <c r="A53" s="61">
        <v>921</v>
      </c>
      <c r="B53" s="308" t="s">
        <v>58</v>
      </c>
      <c r="C53" s="308"/>
      <c r="D53" s="308"/>
      <c r="E53" s="93">
        <v>275000</v>
      </c>
      <c r="F53" s="93">
        <f>F54</f>
        <v>30000</v>
      </c>
      <c r="G53" s="93">
        <f>G54</f>
        <v>0</v>
      </c>
      <c r="H53" s="73">
        <f t="shared" si="0"/>
        <v>305000</v>
      </c>
    </row>
    <row r="54" spans="1:8" ht="29.25" customHeight="1" thickTop="1">
      <c r="A54" s="13"/>
      <c r="B54" s="13">
        <v>92109</v>
      </c>
      <c r="C54" s="306" t="s">
        <v>59</v>
      </c>
      <c r="D54" s="307"/>
      <c r="E54" s="94">
        <v>97000</v>
      </c>
      <c r="F54" s="89">
        <f>F55</f>
        <v>30000</v>
      </c>
      <c r="G54" s="89">
        <f>G55</f>
        <v>0</v>
      </c>
      <c r="H54" s="90">
        <f t="shared" si="0"/>
        <v>127000</v>
      </c>
    </row>
    <row r="55" spans="1:8" ht="13.5" thickBot="1">
      <c r="A55" s="13"/>
      <c r="B55" s="32"/>
      <c r="C55" s="78">
        <v>4270</v>
      </c>
      <c r="D55" s="57" t="s">
        <v>82</v>
      </c>
      <c r="E55" s="79">
        <v>5000</v>
      </c>
      <c r="F55" s="79">
        <v>30000</v>
      </c>
      <c r="G55" s="79">
        <v>0</v>
      </c>
      <c r="H55" s="86">
        <f t="shared" si="0"/>
        <v>35000</v>
      </c>
    </row>
    <row r="56" spans="1:8" ht="14.25" thickBot="1" thickTop="1">
      <c r="A56" s="61">
        <v>926</v>
      </c>
      <c r="B56" s="303" t="s">
        <v>190</v>
      </c>
      <c r="C56" s="304"/>
      <c r="D56" s="305"/>
      <c r="E56" s="93">
        <v>67000</v>
      </c>
      <c r="F56" s="93">
        <f>F57</f>
        <v>10000</v>
      </c>
      <c r="G56" s="93">
        <f>G57</f>
        <v>0</v>
      </c>
      <c r="H56" s="73">
        <f>E56+F56-G56</f>
        <v>77000</v>
      </c>
    </row>
    <row r="57" spans="1:8" ht="13.5" thickTop="1">
      <c r="A57" s="13"/>
      <c r="B57" s="37">
        <v>92695</v>
      </c>
      <c r="C57" s="306" t="s">
        <v>20</v>
      </c>
      <c r="D57" s="307"/>
      <c r="E57" s="201">
        <v>67000</v>
      </c>
      <c r="F57" s="201">
        <f>F58</f>
        <v>10000</v>
      </c>
      <c r="G57" s="201">
        <f>G58</f>
        <v>0</v>
      </c>
      <c r="H57" s="202">
        <f>E57+F57-G57</f>
        <v>77000</v>
      </c>
    </row>
    <row r="58" spans="1:8" ht="26.25" thickBot="1">
      <c r="A58" s="13"/>
      <c r="B58" s="13"/>
      <c r="C58" s="95">
        <v>4210</v>
      </c>
      <c r="D58" s="22" t="s">
        <v>52</v>
      </c>
      <c r="E58" s="96">
        <v>28500</v>
      </c>
      <c r="F58" s="96">
        <v>10000</v>
      </c>
      <c r="G58" s="96"/>
      <c r="H58" s="97">
        <f>E58+F58-G58</f>
        <v>38500</v>
      </c>
    </row>
    <row r="59" spans="1:8" ht="14.25" thickBot="1" thickTop="1">
      <c r="A59" s="61"/>
      <c r="B59" s="308" t="s">
        <v>60</v>
      </c>
      <c r="C59" s="308"/>
      <c r="D59" s="308"/>
      <c r="E59" s="93">
        <f>E56+E53+E46+E43+E32+E29+E26+E22+E14</f>
        <v>18382521</v>
      </c>
      <c r="F59" s="93">
        <f>F56+F53+F46+F43+F32+F29+F26+F22+F14</f>
        <v>1527282</v>
      </c>
      <c r="G59" s="93">
        <f>G56+G53+G46+G43+G32+G29+G26+G22+G14</f>
        <v>474213</v>
      </c>
      <c r="H59" s="93">
        <f>E59+F59-G59</f>
        <v>19435590</v>
      </c>
    </row>
    <row r="60" spans="1:8" ht="14.25" thickBot="1" thickTop="1">
      <c r="A60" s="99"/>
      <c r="B60" s="324" t="s">
        <v>61</v>
      </c>
      <c r="C60" s="325"/>
      <c r="D60" s="326"/>
      <c r="E60" s="100">
        <v>21874891</v>
      </c>
      <c r="F60" s="100">
        <v>1527282</v>
      </c>
      <c r="G60" s="100">
        <v>474213</v>
      </c>
      <c r="H60" s="101">
        <f>E60+F60-G60</f>
        <v>22927960</v>
      </c>
    </row>
  </sheetData>
  <mergeCells count="35">
    <mergeCell ref="B59:D59"/>
    <mergeCell ref="B60:D60"/>
    <mergeCell ref="C19:D19"/>
    <mergeCell ref="C51:D51"/>
    <mergeCell ref="C54:D54"/>
    <mergeCell ref="B46:D46"/>
    <mergeCell ref="C47:D47"/>
    <mergeCell ref="B53:D53"/>
    <mergeCell ref="C41:D41"/>
    <mergeCell ref="B43:D43"/>
    <mergeCell ref="B29:D29"/>
    <mergeCell ref="C30:D30"/>
    <mergeCell ref="C44:D44"/>
    <mergeCell ref="B32:D32"/>
    <mergeCell ref="C33:D33"/>
    <mergeCell ref="C37:D37"/>
    <mergeCell ref="B22:D22"/>
    <mergeCell ref="C23:D23"/>
    <mergeCell ref="B26:D26"/>
    <mergeCell ref="A27:A28"/>
    <mergeCell ref="C27:D27"/>
    <mergeCell ref="A6:H6"/>
    <mergeCell ref="A7:H7"/>
    <mergeCell ref="A8:H8"/>
    <mergeCell ref="C15:D15"/>
    <mergeCell ref="B56:D56"/>
    <mergeCell ref="C57:D57"/>
    <mergeCell ref="A1:H1"/>
    <mergeCell ref="A2:H2"/>
    <mergeCell ref="A3:H3"/>
    <mergeCell ref="A4:H4"/>
    <mergeCell ref="A10:H10"/>
    <mergeCell ref="A11:H11"/>
    <mergeCell ref="B14:D14"/>
    <mergeCell ref="A5:H5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A10" sqref="A10:I10"/>
    </sheetView>
  </sheetViews>
  <sheetFormatPr defaultColWidth="9.00390625" defaultRowHeight="12.75"/>
  <cols>
    <col min="1" max="1" width="4.75390625" style="0" bestFit="1" customWidth="1"/>
    <col min="7" max="7" width="13.25390625" style="0" customWidth="1"/>
    <col min="8" max="8" width="14.25390625" style="0" customWidth="1"/>
    <col min="9" max="9" width="13.625" style="0" customWidth="1"/>
  </cols>
  <sheetData>
    <row r="1" spans="1:9" ht="12.75">
      <c r="A1" s="104"/>
      <c r="B1" s="104"/>
      <c r="C1" s="104"/>
      <c r="D1" s="104"/>
      <c r="E1" s="104"/>
      <c r="F1" s="104"/>
      <c r="G1" s="104"/>
      <c r="H1" s="203" t="s">
        <v>42</v>
      </c>
      <c r="I1" s="104"/>
    </row>
    <row r="2" spans="1:9" ht="12.75">
      <c r="A2" s="4"/>
      <c r="B2" s="4"/>
      <c r="C2" s="4"/>
      <c r="D2" s="4"/>
      <c r="E2" s="4"/>
      <c r="F2" s="4"/>
      <c r="G2" s="204" t="s">
        <v>42</v>
      </c>
      <c r="H2" s="204" t="s">
        <v>191</v>
      </c>
      <c r="I2" s="204"/>
    </row>
    <row r="3" spans="1:9" ht="12.75">
      <c r="A3" s="4"/>
      <c r="B3" s="4"/>
      <c r="C3" s="4"/>
      <c r="D3" s="4"/>
      <c r="E3" s="4"/>
      <c r="F3" s="4"/>
      <c r="G3" s="204" t="s">
        <v>42</v>
      </c>
      <c r="H3" s="204" t="s">
        <v>326</v>
      </c>
      <c r="I3" s="204"/>
    </row>
    <row r="4" spans="1:9" ht="12.75">
      <c r="A4" s="4"/>
      <c r="B4" s="4"/>
      <c r="C4" s="4"/>
      <c r="D4" s="4"/>
      <c r="E4" s="4"/>
      <c r="F4" s="4"/>
      <c r="G4" s="204" t="s">
        <v>42</v>
      </c>
      <c r="H4" s="204" t="s">
        <v>84</v>
      </c>
      <c r="I4" s="204"/>
    </row>
    <row r="5" spans="1:9" ht="12.75">
      <c r="A5" s="4"/>
      <c r="B5" s="4"/>
      <c r="C5" s="4"/>
      <c r="D5" s="4"/>
      <c r="E5" s="4"/>
      <c r="F5" s="4"/>
      <c r="G5" s="204" t="s">
        <v>42</v>
      </c>
      <c r="H5" s="204" t="s">
        <v>187</v>
      </c>
      <c r="I5" s="204"/>
    </row>
    <row r="6" spans="1:9" ht="12.75">
      <c r="A6" s="4"/>
      <c r="B6" s="4"/>
      <c r="C6" s="4"/>
      <c r="D6" s="4"/>
      <c r="E6" s="4"/>
      <c r="F6" s="4"/>
      <c r="G6" s="204" t="s">
        <v>42</v>
      </c>
      <c r="H6" s="204" t="s">
        <v>192</v>
      </c>
      <c r="I6" s="204"/>
    </row>
    <row r="7" spans="1:9" ht="12.75">
      <c r="A7" s="4"/>
      <c r="B7" s="4"/>
      <c r="C7" s="4"/>
      <c r="D7" s="4"/>
      <c r="E7" s="4"/>
      <c r="F7" s="4"/>
      <c r="G7" s="204" t="s">
        <v>42</v>
      </c>
      <c r="H7" s="204" t="s">
        <v>193</v>
      </c>
      <c r="I7" s="204"/>
    </row>
    <row r="8" spans="1:9" ht="12.75">
      <c r="A8" s="4"/>
      <c r="B8" s="4"/>
      <c r="C8" s="4"/>
      <c r="D8" s="4"/>
      <c r="E8" s="4"/>
      <c r="F8" s="4"/>
      <c r="G8" s="204" t="s">
        <v>42</v>
      </c>
      <c r="H8" s="204"/>
      <c r="I8" s="204"/>
    </row>
    <row r="9" spans="1:9" ht="12.75">
      <c r="A9" s="4"/>
      <c r="B9" s="4"/>
      <c r="C9" s="4"/>
      <c r="D9" s="4"/>
      <c r="E9" s="4"/>
      <c r="F9" s="4"/>
      <c r="G9" s="205"/>
      <c r="H9" s="205"/>
      <c r="I9" s="205"/>
    </row>
    <row r="10" spans="1:9" ht="15.75">
      <c r="A10" s="329" t="s">
        <v>42</v>
      </c>
      <c r="B10" s="329"/>
      <c r="C10" s="329"/>
      <c r="D10" s="329"/>
      <c r="E10" s="329"/>
      <c r="F10" s="329"/>
      <c r="G10" s="329"/>
      <c r="H10" s="329"/>
      <c r="I10" s="329"/>
    </row>
    <row r="11" spans="1:9" ht="15.75">
      <c r="A11" s="329" t="s">
        <v>194</v>
      </c>
      <c r="B11" s="329"/>
      <c r="C11" s="329"/>
      <c r="D11" s="329"/>
      <c r="E11" s="329"/>
      <c r="F11" s="329"/>
      <c r="G11" s="329"/>
      <c r="H11" s="329"/>
      <c r="I11" s="329"/>
    </row>
    <row r="12" spans="1:9" ht="15.75">
      <c r="A12" s="107"/>
      <c r="B12" s="107"/>
      <c r="C12" s="107"/>
      <c r="D12" s="107"/>
      <c r="E12" s="107"/>
      <c r="F12" s="107"/>
      <c r="G12" s="107"/>
      <c r="H12" s="107"/>
      <c r="I12" s="107"/>
    </row>
    <row r="13" spans="1:9" ht="15.75">
      <c r="A13" s="107"/>
      <c r="B13" s="107"/>
      <c r="C13" s="107"/>
      <c r="D13" s="107"/>
      <c r="E13" s="107"/>
      <c r="F13" s="107"/>
      <c r="G13" s="107"/>
      <c r="H13" s="107"/>
      <c r="I13" s="107"/>
    </row>
    <row r="14" spans="1:9" ht="15.75">
      <c r="A14" s="330" t="s">
        <v>258</v>
      </c>
      <c r="B14" s="330"/>
      <c r="C14" s="330"/>
      <c r="D14" s="330"/>
      <c r="E14" s="330"/>
      <c r="F14" s="330"/>
      <c r="G14" s="330"/>
      <c r="H14" s="330"/>
      <c r="I14" s="330"/>
    </row>
    <row r="15" spans="1:9" ht="15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.75">
      <c r="A16" s="109" t="s">
        <v>9</v>
      </c>
      <c r="B16" s="329" t="s">
        <v>195</v>
      </c>
      <c r="C16" s="329"/>
      <c r="D16" s="329"/>
      <c r="E16" s="329"/>
      <c r="F16" s="329" t="s">
        <v>196</v>
      </c>
      <c r="G16" s="329"/>
      <c r="H16" s="279" t="s">
        <v>197</v>
      </c>
      <c r="I16" s="279"/>
    </row>
    <row r="17" spans="1:9" ht="15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15.75">
      <c r="A18" s="105">
        <v>903</v>
      </c>
      <c r="B18" s="107" t="s">
        <v>198</v>
      </c>
      <c r="C18" s="107"/>
      <c r="D18" s="107"/>
      <c r="E18" s="107"/>
      <c r="F18" s="107"/>
      <c r="G18" s="206">
        <v>2472047</v>
      </c>
      <c r="H18" s="107"/>
      <c r="I18" s="107"/>
    </row>
    <row r="19" spans="1:9" ht="15.75">
      <c r="A19" s="107"/>
      <c r="B19" s="107" t="s">
        <v>199</v>
      </c>
      <c r="C19" s="107"/>
      <c r="D19" s="107"/>
      <c r="E19" s="107"/>
      <c r="F19" s="107"/>
      <c r="G19" s="107"/>
      <c r="H19" s="107"/>
      <c r="I19" s="107"/>
    </row>
    <row r="20" spans="1:9" ht="15.75">
      <c r="A20" s="107"/>
      <c r="B20" s="107" t="s">
        <v>200</v>
      </c>
      <c r="C20" s="107"/>
      <c r="D20" s="107"/>
      <c r="E20" s="107"/>
      <c r="F20" s="107"/>
      <c r="G20" s="107"/>
      <c r="H20" s="107"/>
      <c r="I20" s="107"/>
    </row>
    <row r="21" spans="1:9" ht="15.75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ht="15.75">
      <c r="A22" s="109">
        <v>952</v>
      </c>
      <c r="B22" s="280" t="s">
        <v>201</v>
      </c>
      <c r="C22" s="280"/>
      <c r="D22" s="280"/>
      <c r="E22" s="280"/>
      <c r="F22" s="281">
        <v>3268389</v>
      </c>
      <c r="G22" s="281"/>
      <c r="H22" s="107"/>
      <c r="I22" s="107"/>
    </row>
    <row r="23" spans="1:9" ht="15.75">
      <c r="A23" s="107"/>
      <c r="B23" s="280" t="s">
        <v>202</v>
      </c>
      <c r="C23" s="280"/>
      <c r="D23" s="280"/>
      <c r="E23" s="280"/>
      <c r="F23" s="107"/>
      <c r="G23" s="107"/>
      <c r="H23" s="107"/>
      <c r="I23" s="107"/>
    </row>
    <row r="24" spans="1:9" ht="15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9" ht="15.75">
      <c r="A25" s="109">
        <v>955</v>
      </c>
      <c r="B25" s="280" t="s">
        <v>203</v>
      </c>
      <c r="C25" s="280"/>
      <c r="D25" s="280"/>
      <c r="E25" s="280"/>
      <c r="F25" s="282">
        <v>1729061</v>
      </c>
      <c r="G25" s="282"/>
      <c r="H25" s="107"/>
      <c r="I25" s="107"/>
    </row>
    <row r="26" spans="1:9" ht="15.75">
      <c r="A26" s="107"/>
      <c r="B26" s="280" t="s">
        <v>204</v>
      </c>
      <c r="C26" s="280"/>
      <c r="D26" s="280"/>
      <c r="E26" s="280"/>
      <c r="F26" s="107"/>
      <c r="G26" s="107"/>
      <c r="H26" s="107"/>
      <c r="I26" s="107"/>
    </row>
    <row r="27" spans="1:9" ht="15.75">
      <c r="A27" s="107"/>
      <c r="B27" s="207" t="s">
        <v>205</v>
      </c>
      <c r="C27" s="207"/>
      <c r="D27" s="207"/>
      <c r="E27" s="207"/>
      <c r="F27" s="107"/>
      <c r="G27" s="206">
        <v>956561</v>
      </c>
      <c r="H27" s="107"/>
      <c r="I27" s="107"/>
    </row>
    <row r="28" spans="1:9" ht="15.75">
      <c r="A28" s="107"/>
      <c r="B28" s="107"/>
      <c r="C28" s="107"/>
      <c r="D28" s="107"/>
      <c r="E28" s="107"/>
      <c r="F28" s="107"/>
      <c r="G28" s="107"/>
      <c r="H28" s="107"/>
      <c r="I28" s="107"/>
    </row>
    <row r="29" spans="1:9" ht="15.75">
      <c r="A29" s="109">
        <v>992</v>
      </c>
      <c r="B29" s="280" t="s">
        <v>206</v>
      </c>
      <c r="C29" s="280"/>
      <c r="D29" s="280"/>
      <c r="E29" s="280"/>
      <c r="F29" s="107"/>
      <c r="G29" s="107"/>
      <c r="H29" s="283">
        <v>772500</v>
      </c>
      <c r="I29" s="283"/>
    </row>
    <row r="30" spans="1:9" ht="15.75">
      <c r="A30" s="107"/>
      <c r="B30" s="280" t="s">
        <v>207</v>
      </c>
      <c r="C30" s="280"/>
      <c r="D30" s="280"/>
      <c r="E30" s="280"/>
      <c r="F30" s="107"/>
      <c r="G30" s="107"/>
      <c r="H30" s="107"/>
      <c r="I30" s="107"/>
    </row>
    <row r="31" spans="1:9" ht="15.75">
      <c r="A31" s="107"/>
      <c r="B31" s="207"/>
      <c r="C31" s="207"/>
      <c r="D31" s="207"/>
      <c r="E31" s="207"/>
      <c r="F31" s="107"/>
      <c r="G31" s="107"/>
      <c r="H31" s="107"/>
      <c r="I31" s="107"/>
    </row>
    <row r="32" spans="1:9" ht="15.75">
      <c r="A32" s="105">
        <v>963</v>
      </c>
      <c r="B32" s="207" t="s">
        <v>208</v>
      </c>
      <c r="C32" s="207"/>
      <c r="D32" s="207"/>
      <c r="E32" s="207"/>
      <c r="F32" s="107"/>
      <c r="G32" s="107"/>
      <c r="H32" s="107"/>
      <c r="I32" s="107"/>
    </row>
    <row r="33" spans="1:9" ht="15.75">
      <c r="A33" s="107"/>
      <c r="B33" s="207" t="s">
        <v>199</v>
      </c>
      <c r="C33" s="207"/>
      <c r="D33" s="207"/>
      <c r="E33" s="207"/>
      <c r="F33" s="107"/>
      <c r="G33" s="107"/>
      <c r="H33" s="107"/>
      <c r="I33" s="107"/>
    </row>
    <row r="34" spans="1:9" ht="15.75">
      <c r="A34" s="107"/>
      <c r="B34" s="207" t="s">
        <v>200</v>
      </c>
      <c r="C34" s="207"/>
      <c r="D34" s="207"/>
      <c r="E34" s="207"/>
      <c r="F34" s="107"/>
      <c r="G34" s="107"/>
      <c r="H34" s="107"/>
      <c r="I34" s="206">
        <v>2472047</v>
      </c>
    </row>
    <row r="35" spans="1:9" ht="16.5" thickBot="1">
      <c r="A35" s="107"/>
      <c r="B35" s="107"/>
      <c r="C35" s="107"/>
      <c r="D35" s="208"/>
      <c r="E35" s="208"/>
      <c r="F35" s="208"/>
      <c r="G35" s="208"/>
      <c r="H35" s="208"/>
      <c r="I35" s="208"/>
    </row>
    <row r="36" spans="1:9" ht="15.75">
      <c r="A36" s="209"/>
      <c r="B36" s="209"/>
      <c r="C36" s="209"/>
      <c r="D36" s="105" t="s">
        <v>186</v>
      </c>
      <c r="E36" s="107"/>
      <c r="F36" s="284">
        <f>F25+F22+G18</f>
        <v>7469497</v>
      </c>
      <c r="G36" s="329"/>
      <c r="H36" s="282">
        <f>SUM(H22:I35)</f>
        <v>3244547</v>
      </c>
      <c r="I36" s="282"/>
    </row>
    <row r="37" spans="1:9" ht="15.75">
      <c r="A37" s="107"/>
      <c r="B37" s="107"/>
      <c r="C37" s="107"/>
      <c r="D37" s="107"/>
      <c r="E37" s="107"/>
      <c r="F37" s="107"/>
      <c r="G37" s="107"/>
      <c r="H37" s="107"/>
      <c r="I37" s="107"/>
    </row>
    <row r="38" spans="1:9" ht="15.75">
      <c r="A38" s="107"/>
      <c r="B38" s="107"/>
      <c r="C38" s="107"/>
      <c r="D38" s="107"/>
      <c r="E38" s="107"/>
      <c r="F38" s="107"/>
      <c r="G38" s="107"/>
      <c r="H38" s="107"/>
      <c r="I38" s="107"/>
    </row>
    <row r="39" spans="1:9" ht="15.75">
      <c r="A39" s="107"/>
      <c r="B39" s="107"/>
      <c r="C39" s="107"/>
      <c r="D39" s="107"/>
      <c r="E39" s="107"/>
      <c r="F39" s="107"/>
      <c r="G39" s="107"/>
      <c r="H39" s="107"/>
      <c r="I39" s="107"/>
    </row>
    <row r="40" spans="1:9" ht="15.7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ht="15.75">
      <c r="A41" s="107"/>
      <c r="B41" s="107"/>
      <c r="C41" s="107"/>
      <c r="D41" s="107"/>
      <c r="E41" s="107"/>
      <c r="F41" s="107"/>
      <c r="G41" s="107"/>
      <c r="H41" s="107"/>
      <c r="I41" s="107"/>
    </row>
    <row r="42" spans="1:9" ht="15.75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ht="15.75">
      <c r="A43" s="107"/>
      <c r="B43" s="107"/>
      <c r="C43" s="107"/>
      <c r="D43" s="107"/>
      <c r="E43" s="107"/>
      <c r="F43" s="107"/>
      <c r="G43" s="107"/>
      <c r="H43" s="107"/>
      <c r="I43" s="107"/>
    </row>
    <row r="44" spans="1:9" ht="15.75">
      <c r="A44" s="107"/>
      <c r="B44" s="107"/>
      <c r="C44" s="107"/>
      <c r="D44" s="107"/>
      <c r="E44" s="107"/>
      <c r="F44" s="107"/>
      <c r="G44" s="107"/>
      <c r="H44" s="107"/>
      <c r="I44" s="107"/>
    </row>
    <row r="45" spans="1:9" ht="15.75">
      <c r="A45" s="107"/>
      <c r="B45" s="107"/>
      <c r="C45" s="107"/>
      <c r="D45" s="107"/>
      <c r="E45" s="107"/>
      <c r="F45" s="107"/>
      <c r="G45" s="107"/>
      <c r="H45" s="107"/>
      <c r="I45" s="107"/>
    </row>
    <row r="46" spans="1:9" ht="15.75">
      <c r="A46" s="107"/>
      <c r="B46" s="107"/>
      <c r="C46" s="107"/>
      <c r="D46" s="107"/>
      <c r="E46" s="107"/>
      <c r="F46" s="107"/>
      <c r="G46" s="107"/>
      <c r="H46" s="107"/>
      <c r="I46" s="107"/>
    </row>
    <row r="47" spans="1:9" ht="15.75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9" ht="15.75">
      <c r="A48" s="329" t="s">
        <v>209</v>
      </c>
      <c r="B48" s="329"/>
      <c r="C48" s="329"/>
      <c r="D48" s="329"/>
      <c r="E48" s="329"/>
      <c r="F48" s="329"/>
      <c r="G48" s="329"/>
      <c r="H48" s="329"/>
      <c r="I48" s="329"/>
    </row>
    <row r="49" spans="1:9" ht="15.75">
      <c r="A49" s="107"/>
      <c r="B49" s="107"/>
      <c r="C49" s="107"/>
      <c r="D49" s="107"/>
      <c r="E49" s="107"/>
      <c r="F49" s="107"/>
      <c r="G49" s="107"/>
      <c r="H49" s="107"/>
      <c r="I49" s="107"/>
    </row>
    <row r="50" spans="1:9" ht="15.75">
      <c r="A50" s="105" t="s">
        <v>210</v>
      </c>
      <c r="B50" s="105" t="s">
        <v>211</v>
      </c>
      <c r="C50" s="105"/>
      <c r="D50" s="107"/>
      <c r="E50" s="107"/>
      <c r="F50" s="107"/>
      <c r="G50" s="107"/>
      <c r="H50" s="206">
        <f>H53+H55+H57+H59+H61</f>
        <v>1686000</v>
      </c>
      <c r="I50" s="107"/>
    </row>
    <row r="51" spans="1:9" ht="15.75">
      <c r="A51" s="107" t="s">
        <v>42</v>
      </c>
      <c r="B51" s="107"/>
      <c r="C51" s="107"/>
      <c r="D51" s="107"/>
      <c r="E51" s="107"/>
      <c r="F51" s="107"/>
      <c r="G51" s="107"/>
      <c r="H51" s="210"/>
      <c r="I51" s="107"/>
    </row>
    <row r="52" spans="1:9" ht="15.75">
      <c r="A52" s="107"/>
      <c r="B52" s="107"/>
      <c r="C52" s="107"/>
      <c r="D52" s="107"/>
      <c r="E52" s="107"/>
      <c r="F52" s="107"/>
      <c r="G52" s="107"/>
      <c r="H52" s="210"/>
      <c r="I52" s="107"/>
    </row>
    <row r="53" spans="1:9" ht="15.75">
      <c r="A53" s="211" t="s">
        <v>212</v>
      </c>
      <c r="B53" s="107" t="s">
        <v>213</v>
      </c>
      <c r="C53" s="107"/>
      <c r="D53" s="107"/>
      <c r="E53" s="107"/>
      <c r="F53" s="107"/>
      <c r="G53" s="107"/>
      <c r="H53" s="210">
        <v>276000</v>
      </c>
      <c r="I53" s="107"/>
    </row>
    <row r="54" spans="1:9" ht="15.75">
      <c r="A54" s="211"/>
      <c r="B54" s="107" t="s">
        <v>42</v>
      </c>
      <c r="C54" s="107"/>
      <c r="D54" s="107"/>
      <c r="E54" s="107"/>
      <c r="F54" s="107"/>
      <c r="G54" s="107"/>
      <c r="H54" s="210"/>
      <c r="I54" s="107"/>
    </row>
    <row r="55" spans="1:9" ht="15.75">
      <c r="A55" s="211" t="s">
        <v>214</v>
      </c>
      <c r="B55" s="280" t="s">
        <v>215</v>
      </c>
      <c r="C55" s="280"/>
      <c r="D55" s="280"/>
      <c r="E55" s="280"/>
      <c r="F55" s="280"/>
      <c r="G55" s="107"/>
      <c r="H55" s="210">
        <v>270000</v>
      </c>
      <c r="I55" s="107"/>
    </row>
    <row r="56" spans="1:9" ht="15.75">
      <c r="A56" s="211"/>
      <c r="B56" s="280" t="s">
        <v>42</v>
      </c>
      <c r="C56" s="280"/>
      <c r="D56" s="280"/>
      <c r="E56" s="280"/>
      <c r="F56" s="280"/>
      <c r="G56" s="107"/>
      <c r="H56" s="210"/>
      <c r="I56" s="107"/>
    </row>
    <row r="57" spans="1:9" ht="15.75">
      <c r="A57" s="211" t="s">
        <v>216</v>
      </c>
      <c r="B57" s="207" t="s">
        <v>217</v>
      </c>
      <c r="C57" s="207"/>
      <c r="D57" s="207"/>
      <c r="E57" s="207"/>
      <c r="F57" s="207"/>
      <c r="G57" s="107"/>
      <c r="H57" s="210">
        <v>250000</v>
      </c>
      <c r="I57" s="107"/>
    </row>
    <row r="58" spans="1:9" ht="15.75">
      <c r="A58" s="211"/>
      <c r="B58" s="207"/>
      <c r="C58" s="207"/>
      <c r="D58" s="207"/>
      <c r="E58" s="207"/>
      <c r="F58" s="207"/>
      <c r="G58" s="107"/>
      <c r="H58" s="210"/>
      <c r="I58" s="107"/>
    </row>
    <row r="59" spans="1:9" ht="15.75">
      <c r="A59" s="211" t="s">
        <v>225</v>
      </c>
      <c r="B59" s="207" t="s">
        <v>259</v>
      </c>
      <c r="C59" s="207"/>
      <c r="D59" s="207"/>
      <c r="E59" s="207"/>
      <c r="F59" s="207"/>
      <c r="G59" s="107"/>
      <c r="H59" s="210">
        <v>110000</v>
      </c>
      <c r="I59" s="107"/>
    </row>
    <row r="60" spans="1:9" ht="15.75">
      <c r="A60" s="211"/>
      <c r="B60" s="207"/>
      <c r="C60" s="207"/>
      <c r="D60" s="207"/>
      <c r="E60" s="207"/>
      <c r="F60" s="207"/>
      <c r="G60" s="107"/>
      <c r="H60" s="210"/>
      <c r="I60" s="107"/>
    </row>
    <row r="61" spans="1:9" ht="15.75">
      <c r="A61" s="211" t="s">
        <v>227</v>
      </c>
      <c r="B61" s="207" t="s">
        <v>260</v>
      </c>
      <c r="C61" s="207"/>
      <c r="D61" s="207"/>
      <c r="E61" s="207"/>
      <c r="F61" s="207"/>
      <c r="G61" s="107"/>
      <c r="H61" s="210">
        <v>780000</v>
      </c>
      <c r="I61" s="107"/>
    </row>
    <row r="62" spans="1:9" ht="15.75">
      <c r="A62" s="211"/>
      <c r="B62" s="107"/>
      <c r="C62" s="107"/>
      <c r="D62" s="107"/>
      <c r="E62" s="107"/>
      <c r="F62" s="107"/>
      <c r="G62" s="107"/>
      <c r="H62" s="210"/>
      <c r="I62" s="107"/>
    </row>
    <row r="63" spans="1:9" ht="15.75">
      <c r="A63" s="109" t="s">
        <v>218</v>
      </c>
      <c r="B63" s="105" t="s">
        <v>219</v>
      </c>
      <c r="C63" s="107"/>
      <c r="D63" s="107"/>
      <c r="E63" s="107"/>
      <c r="F63" s="107"/>
      <c r="G63" s="107"/>
      <c r="H63" s="206">
        <f>H65+H67+H69+H73+H75</f>
        <v>1582389</v>
      </c>
      <c r="I63" s="107"/>
    </row>
    <row r="64" spans="1:9" ht="15.75">
      <c r="A64" s="211"/>
      <c r="B64" s="107"/>
      <c r="C64" s="107"/>
      <c r="D64" s="107"/>
      <c r="E64" s="107"/>
      <c r="F64" s="107"/>
      <c r="G64" s="107"/>
      <c r="H64" s="210"/>
      <c r="I64" s="107"/>
    </row>
    <row r="65" spans="1:9" ht="15.75">
      <c r="A65" s="211" t="s">
        <v>212</v>
      </c>
      <c r="B65" s="107" t="s">
        <v>220</v>
      </c>
      <c r="C65" s="107"/>
      <c r="D65" s="107"/>
      <c r="E65" s="107"/>
      <c r="F65" s="107"/>
      <c r="G65" s="107"/>
      <c r="H65" s="210">
        <v>550000</v>
      </c>
      <c r="I65" s="107"/>
    </row>
    <row r="66" spans="1:9" ht="15.75">
      <c r="A66" s="211"/>
      <c r="B66" s="107"/>
      <c r="C66" s="107"/>
      <c r="D66" s="107"/>
      <c r="E66" s="107"/>
      <c r="F66" s="107"/>
      <c r="G66" s="107"/>
      <c r="H66" s="210"/>
      <c r="I66" s="107"/>
    </row>
    <row r="67" spans="1:9" ht="15.75">
      <c r="A67" s="211" t="s">
        <v>214</v>
      </c>
      <c r="B67" s="107" t="s">
        <v>221</v>
      </c>
      <c r="C67" s="107"/>
      <c r="D67" s="107"/>
      <c r="E67" s="107"/>
      <c r="F67" s="107"/>
      <c r="G67" s="107"/>
      <c r="H67" s="210">
        <v>50000</v>
      </c>
      <c r="I67" s="107"/>
    </row>
    <row r="68" spans="1:9" ht="15.75">
      <c r="A68" s="211"/>
      <c r="B68" s="107"/>
      <c r="C68" s="107"/>
      <c r="D68" s="107"/>
      <c r="E68" s="107"/>
      <c r="F68" s="107"/>
      <c r="G68" s="107"/>
      <c r="H68" s="210"/>
      <c r="I68" s="107"/>
    </row>
    <row r="69" spans="1:9" ht="15.75">
      <c r="A69" s="211" t="s">
        <v>216</v>
      </c>
      <c r="B69" s="107" t="s">
        <v>222</v>
      </c>
      <c r="C69" s="107"/>
      <c r="D69" s="107"/>
      <c r="E69" s="107"/>
      <c r="F69" s="107"/>
      <c r="G69" s="107"/>
      <c r="H69" s="210">
        <v>802389</v>
      </c>
      <c r="I69" s="107"/>
    </row>
    <row r="70" spans="1:9" ht="15.75">
      <c r="A70" s="211"/>
      <c r="B70" s="107" t="s">
        <v>223</v>
      </c>
      <c r="C70" s="107"/>
      <c r="D70" s="107"/>
      <c r="E70" s="107"/>
      <c r="F70" s="107"/>
      <c r="G70" s="107"/>
      <c r="H70" s="210"/>
      <c r="I70" s="107"/>
    </row>
    <row r="71" spans="1:9" ht="15.75">
      <c r="A71" s="211"/>
      <c r="B71" s="107" t="s">
        <v>224</v>
      </c>
      <c r="C71" s="107"/>
      <c r="D71" s="107"/>
      <c r="E71" s="107"/>
      <c r="F71" s="107"/>
      <c r="G71" s="107"/>
      <c r="H71" s="210"/>
      <c r="I71" s="107"/>
    </row>
    <row r="72" spans="1:9" ht="15.75">
      <c r="A72" s="211"/>
      <c r="B72" s="107"/>
      <c r="C72" s="107"/>
      <c r="D72" s="107"/>
      <c r="E72" s="107"/>
      <c r="F72" s="107"/>
      <c r="G72" s="107"/>
      <c r="H72" s="210"/>
      <c r="I72" s="107"/>
    </row>
    <row r="73" spans="1:9" ht="15.75">
      <c r="A73" s="211" t="s">
        <v>225</v>
      </c>
      <c r="B73" s="107" t="s">
        <v>226</v>
      </c>
      <c r="C73" s="107"/>
      <c r="D73" s="107"/>
      <c r="E73" s="107"/>
      <c r="F73" s="107"/>
      <c r="G73" s="107"/>
      <c r="H73" s="210">
        <v>90000</v>
      </c>
      <c r="I73" s="107"/>
    </row>
    <row r="74" spans="1:9" ht="15.75">
      <c r="A74" s="211"/>
      <c r="B74" s="107"/>
      <c r="C74" s="107"/>
      <c r="D74" s="107"/>
      <c r="E74" s="107"/>
      <c r="F74" s="107"/>
      <c r="G74" s="107"/>
      <c r="H74" s="210"/>
      <c r="I74" s="107"/>
    </row>
    <row r="75" spans="1:9" ht="15.75">
      <c r="A75" s="211" t="s">
        <v>227</v>
      </c>
      <c r="B75" s="107" t="s">
        <v>228</v>
      </c>
      <c r="C75" s="107"/>
      <c r="D75" s="107"/>
      <c r="E75" s="107"/>
      <c r="F75" s="107"/>
      <c r="G75" s="107"/>
      <c r="H75" s="210">
        <v>90000</v>
      </c>
      <c r="I75" s="107"/>
    </row>
    <row r="76" spans="1:9" ht="15.75">
      <c r="A76" s="211"/>
      <c r="B76" s="107"/>
      <c r="C76" s="107"/>
      <c r="D76" s="107"/>
      <c r="E76" s="107"/>
      <c r="F76" s="107"/>
      <c r="G76" s="107"/>
      <c r="H76" s="210"/>
      <c r="I76" s="107"/>
    </row>
    <row r="77" spans="1:9" ht="15.75">
      <c r="A77" s="109" t="s">
        <v>229</v>
      </c>
      <c r="B77" s="105" t="s">
        <v>230</v>
      </c>
      <c r="C77" s="105"/>
      <c r="D77" s="105"/>
      <c r="E77" s="105"/>
      <c r="F77" s="105"/>
      <c r="G77" s="105"/>
      <c r="H77" s="206">
        <v>2472047</v>
      </c>
      <c r="I77" s="107"/>
    </row>
    <row r="78" spans="1:9" ht="15.75">
      <c r="A78" s="211"/>
      <c r="B78" s="107"/>
      <c r="C78" s="107"/>
      <c r="D78" s="107"/>
      <c r="E78" s="107"/>
      <c r="F78" s="107"/>
      <c r="G78" s="107"/>
      <c r="H78" s="210"/>
      <c r="I78" s="107"/>
    </row>
    <row r="79" spans="1:9" ht="15.75">
      <c r="A79" s="109" t="s">
        <v>231</v>
      </c>
      <c r="B79" s="105" t="s">
        <v>232</v>
      </c>
      <c r="C79" s="105"/>
      <c r="D79" s="105"/>
      <c r="E79" s="105"/>
      <c r="F79" s="105"/>
      <c r="G79" s="105"/>
      <c r="H79" s="206">
        <v>1729061</v>
      </c>
      <c r="I79" s="107"/>
    </row>
    <row r="80" spans="1:9" ht="15.75">
      <c r="A80" s="211"/>
      <c r="B80" s="107"/>
      <c r="C80" s="107"/>
      <c r="D80" s="107"/>
      <c r="E80" s="107"/>
      <c r="F80" s="107"/>
      <c r="G80" s="107"/>
      <c r="H80" s="210"/>
      <c r="I80" s="107"/>
    </row>
    <row r="81" spans="1:9" ht="15.75">
      <c r="A81" s="211" t="s">
        <v>42</v>
      </c>
      <c r="B81" s="107" t="s">
        <v>42</v>
      </c>
      <c r="C81" s="107"/>
      <c r="D81" s="107"/>
      <c r="E81" s="107"/>
      <c r="F81" s="107"/>
      <c r="G81" s="107"/>
      <c r="H81" s="210" t="s">
        <v>42</v>
      </c>
      <c r="I81" s="107"/>
    </row>
    <row r="82" spans="1:9" ht="15.75">
      <c r="A82" s="211"/>
      <c r="B82" s="107"/>
      <c r="C82" s="107"/>
      <c r="D82" s="107"/>
      <c r="E82" s="107"/>
      <c r="F82" s="107"/>
      <c r="G82" s="107"/>
      <c r="H82" s="210"/>
      <c r="I82" s="107"/>
    </row>
    <row r="83" spans="1:9" ht="15.75">
      <c r="A83" s="107"/>
      <c r="B83" s="107"/>
      <c r="C83" s="107"/>
      <c r="D83" s="105" t="s">
        <v>233</v>
      </c>
      <c r="E83" s="107"/>
      <c r="F83" s="107"/>
      <c r="G83" s="107"/>
      <c r="H83" s="206">
        <f>H79+H77+H63+H50</f>
        <v>7469497</v>
      </c>
      <c r="I83" s="209"/>
    </row>
    <row r="84" spans="1:9" ht="15.75">
      <c r="A84" s="107"/>
      <c r="B84" s="107"/>
      <c r="C84" s="107"/>
      <c r="D84" s="107"/>
      <c r="E84" s="107"/>
      <c r="F84" s="107"/>
      <c r="G84" s="107"/>
      <c r="H84" s="210"/>
      <c r="I84" s="107"/>
    </row>
    <row r="85" spans="1:9" ht="15.75">
      <c r="A85" s="107"/>
      <c r="B85" s="107"/>
      <c r="C85" s="107"/>
      <c r="D85" s="107"/>
      <c r="E85" s="107"/>
      <c r="F85" s="107"/>
      <c r="G85" s="107"/>
      <c r="H85" s="210"/>
      <c r="I85" s="107"/>
    </row>
    <row r="86" spans="1:9" ht="15.75">
      <c r="A86" s="107"/>
      <c r="B86" s="107"/>
      <c r="C86" s="107"/>
      <c r="D86" s="107"/>
      <c r="E86" s="107"/>
      <c r="F86" s="107"/>
      <c r="G86" s="107"/>
      <c r="H86" s="210"/>
      <c r="I86" s="107"/>
    </row>
    <row r="87" spans="1:9" ht="15.75">
      <c r="A87" s="107"/>
      <c r="B87" s="107"/>
      <c r="C87" s="107"/>
      <c r="D87" s="107"/>
      <c r="E87" s="107"/>
      <c r="F87" s="107"/>
      <c r="G87" s="107"/>
      <c r="H87" s="210"/>
      <c r="I87" s="107"/>
    </row>
    <row r="88" spans="1:9" ht="15.75">
      <c r="A88" s="107"/>
      <c r="B88" s="107"/>
      <c r="C88" s="107"/>
      <c r="D88" s="107"/>
      <c r="E88" s="107"/>
      <c r="F88" s="107"/>
      <c r="G88" s="107"/>
      <c r="H88" s="210"/>
      <c r="I88" s="107"/>
    </row>
    <row r="89" spans="1:9" ht="15.75">
      <c r="A89" s="107"/>
      <c r="B89" s="107"/>
      <c r="C89" s="107"/>
      <c r="D89" s="107"/>
      <c r="E89" s="107"/>
      <c r="F89" s="107"/>
      <c r="G89" s="107"/>
      <c r="H89" s="210"/>
      <c r="I89" s="107"/>
    </row>
    <row r="90" spans="1:9" ht="15.75">
      <c r="A90" s="107"/>
      <c r="B90" s="107"/>
      <c r="C90" s="107"/>
      <c r="D90" s="107"/>
      <c r="E90" s="107"/>
      <c r="F90" s="107"/>
      <c r="G90" s="107"/>
      <c r="H90" s="210"/>
      <c r="I90" s="107"/>
    </row>
    <row r="91" spans="1:9" ht="15.75">
      <c r="A91" s="107"/>
      <c r="B91" s="107"/>
      <c r="C91" s="107"/>
      <c r="D91" s="107"/>
      <c r="E91" s="107"/>
      <c r="F91" s="107"/>
      <c r="G91" s="107"/>
      <c r="H91" s="210"/>
      <c r="I91" s="107"/>
    </row>
    <row r="92" spans="1:9" ht="15.75">
      <c r="A92" s="107"/>
      <c r="B92" s="107"/>
      <c r="C92" s="107"/>
      <c r="D92" s="107"/>
      <c r="E92" s="107"/>
      <c r="F92" s="107"/>
      <c r="G92" s="107"/>
      <c r="H92" s="210"/>
      <c r="I92" s="107"/>
    </row>
    <row r="93" spans="1:9" ht="15.75">
      <c r="A93" s="329" t="s">
        <v>234</v>
      </c>
      <c r="B93" s="329"/>
      <c r="C93" s="329"/>
      <c r="D93" s="329"/>
      <c r="E93" s="329"/>
      <c r="F93" s="329"/>
      <c r="G93" s="329"/>
      <c r="H93" s="329"/>
      <c r="I93" s="329"/>
    </row>
    <row r="94" spans="1:9" ht="15.75">
      <c r="A94" s="107"/>
      <c r="B94" s="107"/>
      <c r="C94" s="107"/>
      <c r="D94" s="107"/>
      <c r="E94" s="107"/>
      <c r="F94" s="107"/>
      <c r="G94" s="107"/>
      <c r="H94" s="210"/>
      <c r="I94" s="107"/>
    </row>
    <row r="95" spans="1:9" ht="15.75">
      <c r="A95" s="107"/>
      <c r="B95" s="107"/>
      <c r="C95" s="107"/>
      <c r="D95" s="107"/>
      <c r="E95" s="107"/>
      <c r="F95" s="107"/>
      <c r="G95" s="107"/>
      <c r="H95" s="210"/>
      <c r="I95" s="107"/>
    </row>
    <row r="96" spans="1:9" ht="15.75">
      <c r="A96" s="329" t="s">
        <v>235</v>
      </c>
      <c r="B96" s="329"/>
      <c r="C96" s="329"/>
      <c r="D96" s="329"/>
      <c r="E96" s="329"/>
      <c r="F96" s="329"/>
      <c r="G96" s="329"/>
      <c r="H96" s="329"/>
      <c r="I96" s="329"/>
    </row>
    <row r="97" spans="1:9" ht="15.75">
      <c r="A97" s="107"/>
      <c r="B97" s="107"/>
      <c r="C97" s="107"/>
      <c r="D97" s="107"/>
      <c r="E97" s="107"/>
      <c r="F97" s="107"/>
      <c r="G97" s="107"/>
      <c r="H97" s="107"/>
      <c r="I97" s="107"/>
    </row>
    <row r="98" spans="1:9" ht="15.75">
      <c r="A98" s="107" t="s">
        <v>212</v>
      </c>
      <c r="B98" s="212" t="s">
        <v>236</v>
      </c>
      <c r="C98" s="212"/>
      <c r="D98" s="212"/>
      <c r="E98" s="212"/>
      <c r="F98" s="212"/>
      <c r="G98" s="107"/>
      <c r="H98" s="206">
        <f>G99+G100</f>
        <v>155000</v>
      </c>
      <c r="I98" s="107"/>
    </row>
    <row r="99" spans="1:9" ht="15.75">
      <c r="A99" s="107"/>
      <c r="B99" s="212" t="s">
        <v>237</v>
      </c>
      <c r="C99" s="212"/>
      <c r="D99" s="212"/>
      <c r="E99" s="212"/>
      <c r="F99" s="212" t="s">
        <v>42</v>
      </c>
      <c r="G99" s="210">
        <v>75000</v>
      </c>
      <c r="H99" s="210"/>
      <c r="I99" s="107"/>
    </row>
    <row r="100" spans="1:9" ht="15.75">
      <c r="A100" s="107"/>
      <c r="B100" s="212" t="s">
        <v>238</v>
      </c>
      <c r="C100" s="212"/>
      <c r="D100" s="212"/>
      <c r="E100" s="212"/>
      <c r="F100" s="212"/>
      <c r="G100" s="210">
        <v>80000</v>
      </c>
      <c r="H100" s="210"/>
      <c r="I100" s="107"/>
    </row>
    <row r="101" spans="1:9" ht="15.75">
      <c r="A101" s="107"/>
      <c r="B101" s="212"/>
      <c r="C101" s="212"/>
      <c r="D101" s="212"/>
      <c r="E101" s="212"/>
      <c r="F101" s="212"/>
      <c r="G101" s="210"/>
      <c r="H101" s="210"/>
      <c r="I101" s="107"/>
    </row>
    <row r="102" spans="1:9" ht="15.75">
      <c r="A102" s="107" t="s">
        <v>214</v>
      </c>
      <c r="B102" s="212" t="s">
        <v>239</v>
      </c>
      <c r="C102" s="212"/>
      <c r="D102" s="212"/>
      <c r="E102" s="212"/>
      <c r="F102" s="212"/>
      <c r="G102" s="210"/>
      <c r="H102" s="206">
        <f>G103+G104+G105+G107</f>
        <v>307500</v>
      </c>
      <c r="I102" s="107"/>
    </row>
    <row r="103" spans="1:9" ht="15.75">
      <c r="A103" s="107"/>
      <c r="B103" s="212" t="s">
        <v>240</v>
      </c>
      <c r="C103" s="212"/>
      <c r="D103" s="212"/>
      <c r="E103" s="212"/>
      <c r="F103" s="212"/>
      <c r="G103" s="210">
        <v>213500</v>
      </c>
      <c r="H103" s="210"/>
      <c r="I103" s="107"/>
    </row>
    <row r="104" spans="1:9" ht="15.75">
      <c r="A104" s="107"/>
      <c r="B104" s="212" t="s">
        <v>241</v>
      </c>
      <c r="C104" s="212"/>
      <c r="D104" s="212"/>
      <c r="E104" s="212"/>
      <c r="F104" s="212"/>
      <c r="G104" s="210">
        <v>44000</v>
      </c>
      <c r="H104" s="210"/>
      <c r="I104" s="107"/>
    </row>
    <row r="105" spans="1:9" ht="15.75">
      <c r="A105" s="107"/>
      <c r="B105" s="212" t="s">
        <v>242</v>
      </c>
      <c r="C105" s="212"/>
      <c r="D105" s="212"/>
      <c r="E105" s="212"/>
      <c r="F105" s="212"/>
      <c r="G105" s="210">
        <v>20000</v>
      </c>
      <c r="H105" s="210"/>
      <c r="I105" s="107"/>
    </row>
    <row r="106" spans="1:9" ht="15.75">
      <c r="A106" s="107"/>
      <c r="B106" s="212" t="s">
        <v>243</v>
      </c>
      <c r="C106" s="212"/>
      <c r="D106" s="212"/>
      <c r="E106" s="212"/>
      <c r="F106" s="212"/>
      <c r="G106" s="210"/>
      <c r="H106" s="210"/>
      <c r="I106" s="107"/>
    </row>
    <row r="107" spans="1:9" ht="15.75">
      <c r="A107" s="107"/>
      <c r="B107" s="212" t="s">
        <v>244</v>
      </c>
      <c r="C107" s="212"/>
      <c r="D107" s="212"/>
      <c r="E107" s="212"/>
      <c r="F107" s="212"/>
      <c r="G107" s="210">
        <v>30000</v>
      </c>
      <c r="H107" s="210"/>
      <c r="I107" s="107"/>
    </row>
    <row r="108" spans="1:9" ht="15.75">
      <c r="A108" s="107"/>
      <c r="B108" s="212"/>
      <c r="C108" s="212"/>
      <c r="D108" s="212"/>
      <c r="E108" s="212"/>
      <c r="F108" s="212"/>
      <c r="G108" s="210"/>
      <c r="H108" s="210"/>
      <c r="I108" s="107"/>
    </row>
    <row r="109" spans="1:9" ht="15.75">
      <c r="A109" s="107" t="s">
        <v>216</v>
      </c>
      <c r="B109" s="212" t="s">
        <v>245</v>
      </c>
      <c r="C109" s="212"/>
      <c r="D109" s="212"/>
      <c r="E109" s="212"/>
      <c r="F109" s="212"/>
      <c r="G109" s="210"/>
      <c r="H109" s="206">
        <f>G110+G111</f>
        <v>50000</v>
      </c>
      <c r="I109" s="107"/>
    </row>
    <row r="110" spans="1:9" ht="15.75">
      <c r="A110" s="107"/>
      <c r="B110" s="212" t="s">
        <v>246</v>
      </c>
      <c r="C110" s="212"/>
      <c r="D110" s="212"/>
      <c r="E110" s="212"/>
      <c r="F110" s="212"/>
      <c r="G110" s="210">
        <v>20000</v>
      </c>
      <c r="H110" s="210"/>
      <c r="I110" s="107"/>
    </row>
    <row r="111" spans="1:9" ht="15.75">
      <c r="A111" s="107"/>
      <c r="B111" s="212" t="s">
        <v>247</v>
      </c>
      <c r="C111" s="212"/>
      <c r="D111" s="212"/>
      <c r="E111" s="212"/>
      <c r="F111" s="212"/>
      <c r="G111" s="210">
        <v>30000</v>
      </c>
      <c r="H111" s="210"/>
      <c r="I111" s="107"/>
    </row>
    <row r="112" spans="1:9" ht="15.75">
      <c r="A112" s="107"/>
      <c r="B112" s="212" t="s">
        <v>42</v>
      </c>
      <c r="C112" s="212"/>
      <c r="D112" s="212"/>
      <c r="E112" s="212"/>
      <c r="F112" s="212"/>
      <c r="G112" s="210" t="s">
        <v>42</v>
      </c>
      <c r="H112" s="210"/>
      <c r="I112" s="107"/>
    </row>
    <row r="113" spans="1:9" ht="15.75">
      <c r="A113" s="107" t="s">
        <v>225</v>
      </c>
      <c r="B113" s="212" t="s">
        <v>248</v>
      </c>
      <c r="C113" s="212"/>
      <c r="D113" s="212"/>
      <c r="E113" s="212"/>
      <c r="F113" s="212"/>
      <c r="G113" s="210"/>
      <c r="H113" s="206">
        <f>G114</f>
        <v>120000</v>
      </c>
      <c r="I113" s="107"/>
    </row>
    <row r="114" spans="1:9" ht="15.75">
      <c r="A114" s="107"/>
      <c r="B114" s="212" t="s">
        <v>249</v>
      </c>
      <c r="C114" s="212"/>
      <c r="D114" s="212"/>
      <c r="E114" s="212"/>
      <c r="F114" s="212"/>
      <c r="G114" s="210">
        <v>120000</v>
      </c>
      <c r="H114" s="210"/>
      <c r="I114" s="107"/>
    </row>
    <row r="115" spans="1:9" ht="15.75">
      <c r="A115" s="107"/>
      <c r="B115" s="212"/>
      <c r="C115" s="212"/>
      <c r="D115" s="212"/>
      <c r="E115" s="212"/>
      <c r="F115" s="212"/>
      <c r="G115" s="210"/>
      <c r="H115" s="210"/>
      <c r="I115" s="107"/>
    </row>
    <row r="116" spans="1:9" ht="15.75">
      <c r="A116" s="107" t="s">
        <v>227</v>
      </c>
      <c r="B116" s="212" t="s">
        <v>250</v>
      </c>
      <c r="C116" s="212"/>
      <c r="D116" s="212"/>
      <c r="E116" s="212"/>
      <c r="F116" s="212"/>
      <c r="G116" s="210"/>
      <c r="H116" s="206">
        <f>G117+G118+G119</f>
        <v>90000</v>
      </c>
      <c r="I116" s="107"/>
    </row>
    <row r="117" spans="1:9" ht="15.75">
      <c r="A117" s="107"/>
      <c r="B117" s="212" t="s">
        <v>251</v>
      </c>
      <c r="C117" s="212"/>
      <c r="D117" s="212"/>
      <c r="E117" s="212"/>
      <c r="F117" s="212"/>
      <c r="G117" s="210">
        <v>10000</v>
      </c>
      <c r="H117" s="210"/>
      <c r="I117" s="107"/>
    </row>
    <row r="118" spans="1:9" ht="15.75">
      <c r="A118" s="107"/>
      <c r="B118" s="212" t="s">
        <v>252</v>
      </c>
      <c r="C118" s="212"/>
      <c r="D118" s="212"/>
      <c r="E118" s="212"/>
      <c r="F118" s="212"/>
      <c r="G118" s="210">
        <v>10000</v>
      </c>
      <c r="H118" s="210"/>
      <c r="I118" s="107"/>
    </row>
    <row r="119" spans="1:9" ht="15.75">
      <c r="A119" s="107"/>
      <c r="B119" s="212" t="s">
        <v>253</v>
      </c>
      <c r="C119" s="212"/>
      <c r="D119" s="212"/>
      <c r="E119" s="212"/>
      <c r="F119" s="212"/>
      <c r="G119" s="210">
        <v>70000</v>
      </c>
      <c r="H119" s="210"/>
      <c r="I119" s="107"/>
    </row>
    <row r="120" spans="1:9" ht="15.75">
      <c r="A120" s="107"/>
      <c r="B120" s="212"/>
      <c r="C120" s="212"/>
      <c r="D120" s="212"/>
      <c r="E120" s="212"/>
      <c r="F120" s="212"/>
      <c r="G120" s="210"/>
      <c r="H120" s="210"/>
      <c r="I120" s="107"/>
    </row>
    <row r="121" spans="1:9" ht="15.75">
      <c r="A121" s="107" t="s">
        <v>254</v>
      </c>
      <c r="B121" s="212" t="s">
        <v>255</v>
      </c>
      <c r="C121" s="212"/>
      <c r="D121" s="212"/>
      <c r="E121" s="212"/>
      <c r="F121" s="212"/>
      <c r="G121" s="210"/>
      <c r="H121" s="206">
        <v>50000</v>
      </c>
      <c r="I121" s="107"/>
    </row>
    <row r="122" spans="1:9" ht="15.75">
      <c r="A122" s="107"/>
      <c r="B122" s="212"/>
      <c r="C122" s="212"/>
      <c r="D122" s="212"/>
      <c r="E122" s="212"/>
      <c r="F122" s="212"/>
      <c r="G122" s="210"/>
      <c r="H122" s="206"/>
      <c r="I122" s="107"/>
    </row>
    <row r="123" spans="1:9" ht="15.75">
      <c r="A123" s="107" t="s">
        <v>256</v>
      </c>
      <c r="B123" s="212" t="s">
        <v>257</v>
      </c>
      <c r="C123" s="212"/>
      <c r="D123" s="212"/>
      <c r="E123" s="212"/>
      <c r="F123" s="212"/>
      <c r="G123" s="210"/>
      <c r="H123" s="206">
        <v>2472047</v>
      </c>
      <c r="I123" s="107"/>
    </row>
    <row r="124" spans="1:9" ht="13.5" thickBot="1">
      <c r="A124" s="4"/>
      <c r="B124" s="4"/>
      <c r="C124" s="4"/>
      <c r="D124" s="4"/>
      <c r="E124" s="213"/>
      <c r="F124" s="213"/>
      <c r="G124" s="214"/>
      <c r="H124" s="214"/>
      <c r="I124" s="4"/>
    </row>
    <row r="125" spans="1:9" ht="15.75">
      <c r="A125" s="4"/>
      <c r="B125" s="4"/>
      <c r="C125" s="4"/>
      <c r="D125" s="4"/>
      <c r="E125" s="105" t="s">
        <v>233</v>
      </c>
      <c r="F125" s="105"/>
      <c r="G125" s="206"/>
      <c r="H125" s="206">
        <f>H123+H121+H116+H113+H109+H102+H98</f>
        <v>3244547</v>
      </c>
      <c r="I125" s="4"/>
    </row>
  </sheetData>
  <mergeCells count="22">
    <mergeCell ref="B56:F56"/>
    <mergeCell ref="A93:I93"/>
    <mergeCell ref="A96:I96"/>
    <mergeCell ref="F36:G36"/>
    <mergeCell ref="H36:I36"/>
    <mergeCell ref="A48:I48"/>
    <mergeCell ref="B55:F55"/>
    <mergeCell ref="B26:E26"/>
    <mergeCell ref="B29:E29"/>
    <mergeCell ref="H29:I29"/>
    <mergeCell ref="B30:E30"/>
    <mergeCell ref="B22:E22"/>
    <mergeCell ref="F22:G22"/>
    <mergeCell ref="B23:E23"/>
    <mergeCell ref="B25:E25"/>
    <mergeCell ref="F25:G25"/>
    <mergeCell ref="A10:I10"/>
    <mergeCell ref="A11:I11"/>
    <mergeCell ref="A14:I14"/>
    <mergeCell ref="B16:E16"/>
    <mergeCell ref="F16:G16"/>
    <mergeCell ref="H16:I16"/>
  </mergeCells>
  <printOptions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9">
      <selection activeCell="J6" sqref="J6"/>
    </sheetView>
  </sheetViews>
  <sheetFormatPr defaultColWidth="9.00390625" defaultRowHeight="12.75"/>
  <cols>
    <col min="1" max="1" width="3.75390625" style="0" bestFit="1" customWidth="1"/>
    <col min="2" max="2" width="16.875" style="0" customWidth="1"/>
    <col min="5" max="6" width="9.875" style="0" customWidth="1"/>
    <col min="7" max="7" width="10.00390625" style="0" customWidth="1"/>
    <col min="10" max="10" width="9.375" style="0" bestFit="1" customWidth="1"/>
  </cols>
  <sheetData>
    <row r="1" spans="1:15" ht="15.75">
      <c r="A1" s="107"/>
      <c r="B1" s="107"/>
      <c r="C1" s="107"/>
      <c r="D1" s="107"/>
      <c r="E1" s="107"/>
      <c r="F1" s="107"/>
      <c r="G1" s="285" t="s">
        <v>42</v>
      </c>
      <c r="H1" s="285"/>
      <c r="I1" s="285"/>
      <c r="J1" s="285"/>
      <c r="K1" s="4"/>
      <c r="L1" s="4"/>
      <c r="M1" s="106" t="s">
        <v>286</v>
      </c>
      <c r="N1" s="106"/>
      <c r="O1" s="106"/>
    </row>
    <row r="2" spans="1:15" ht="15.75">
      <c r="A2" s="107"/>
      <c r="B2" s="107"/>
      <c r="C2" s="107"/>
      <c r="D2" s="107"/>
      <c r="E2" s="107"/>
      <c r="F2" s="107"/>
      <c r="G2" s="285" t="s">
        <v>42</v>
      </c>
      <c r="H2" s="285"/>
      <c r="I2" s="285"/>
      <c r="J2" s="285"/>
      <c r="K2" s="4"/>
      <c r="L2" s="4"/>
      <c r="M2" s="106" t="s">
        <v>326</v>
      </c>
      <c r="N2" s="106"/>
      <c r="O2" s="106"/>
    </row>
    <row r="3" spans="1:15" ht="15.75">
      <c r="A3" s="107"/>
      <c r="B3" s="107"/>
      <c r="C3" s="107"/>
      <c r="D3" s="107"/>
      <c r="E3" s="107"/>
      <c r="F3" s="107"/>
      <c r="G3" s="285" t="s">
        <v>42</v>
      </c>
      <c r="H3" s="285"/>
      <c r="I3" s="285"/>
      <c r="J3" s="285"/>
      <c r="K3" s="4"/>
      <c r="L3" s="4"/>
      <c r="M3" s="106" t="s">
        <v>287</v>
      </c>
      <c r="N3" s="106"/>
      <c r="O3" s="106"/>
    </row>
    <row r="4" spans="1:15" ht="15.75">
      <c r="A4" s="107"/>
      <c r="B4" s="107"/>
      <c r="C4" s="107"/>
      <c r="D4" s="107"/>
      <c r="E4" s="107"/>
      <c r="F4" s="107"/>
      <c r="G4" s="285" t="s">
        <v>42</v>
      </c>
      <c r="H4" s="285"/>
      <c r="I4" s="285"/>
      <c r="J4" s="285"/>
      <c r="K4" s="4"/>
      <c r="L4" s="4"/>
      <c r="M4" s="106" t="s">
        <v>187</v>
      </c>
      <c r="N4" s="106"/>
      <c r="O4" s="106"/>
    </row>
    <row r="5" spans="1:15" ht="15.75">
      <c r="A5" s="107"/>
      <c r="B5" s="107"/>
      <c r="C5" s="107"/>
      <c r="D5" s="107"/>
      <c r="E5" s="107"/>
      <c r="F5" s="107"/>
      <c r="G5" s="285" t="s">
        <v>42</v>
      </c>
      <c r="H5" s="285"/>
      <c r="I5" s="285"/>
      <c r="J5" s="285"/>
      <c r="K5" s="4"/>
      <c r="L5" s="4"/>
      <c r="M5" s="106" t="s">
        <v>192</v>
      </c>
      <c r="N5" s="106"/>
      <c r="O5" s="106"/>
    </row>
    <row r="6" spans="1:15" ht="15.75">
      <c r="A6" s="107"/>
      <c r="B6" s="107"/>
      <c r="C6" s="107"/>
      <c r="D6" s="107"/>
      <c r="E6" s="107"/>
      <c r="F6" s="107"/>
      <c r="G6" s="107"/>
      <c r="H6" s="107"/>
      <c r="I6" s="107"/>
      <c r="J6" s="4"/>
      <c r="K6" s="4"/>
      <c r="L6" s="4"/>
      <c r="M6" s="106" t="s">
        <v>288</v>
      </c>
      <c r="N6" s="106"/>
      <c r="O6" s="106"/>
    </row>
    <row r="7" spans="1:15" ht="15.75">
      <c r="A7" s="107"/>
      <c r="B7" s="107"/>
      <c r="C7" s="107"/>
      <c r="D7" s="107"/>
      <c r="E7" s="107"/>
      <c r="F7" s="107"/>
      <c r="G7" s="107"/>
      <c r="H7" s="107"/>
      <c r="I7" s="107"/>
      <c r="J7" s="4"/>
      <c r="K7" s="4"/>
      <c r="L7" s="4"/>
      <c r="M7" s="4"/>
      <c r="N7" s="4"/>
      <c r="O7" s="4"/>
    </row>
    <row r="8" spans="1:15" ht="15.75">
      <c r="A8" s="329" t="s">
        <v>42</v>
      </c>
      <c r="B8" s="329"/>
      <c r="C8" s="329"/>
      <c r="D8" s="329"/>
      <c r="E8" s="329"/>
      <c r="F8" s="329"/>
      <c r="G8" s="329"/>
      <c r="H8" s="329"/>
      <c r="I8" s="329"/>
      <c r="J8" s="4"/>
      <c r="K8" s="4"/>
      <c r="L8" s="4"/>
      <c r="M8" s="4"/>
      <c r="N8" s="4"/>
      <c r="O8" s="4"/>
    </row>
    <row r="9" spans="1:15" ht="15.75">
      <c r="A9" s="329" t="s">
        <v>289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</row>
    <row r="10" spans="1:15" ht="15.75">
      <c r="A10" s="107"/>
      <c r="B10" s="107"/>
      <c r="C10" s="107"/>
      <c r="D10" s="107"/>
      <c r="E10" s="107"/>
      <c r="F10" s="107"/>
      <c r="G10" s="107"/>
      <c r="H10" s="107"/>
      <c r="I10" s="107"/>
      <c r="J10" s="4"/>
      <c r="K10" s="4"/>
      <c r="L10" s="4"/>
      <c r="M10" s="4"/>
      <c r="N10" s="4"/>
      <c r="O10" s="4"/>
    </row>
    <row r="11" spans="1:15" ht="12.75">
      <c r="A11" s="286" t="s">
        <v>290</v>
      </c>
      <c r="B11" s="286" t="s">
        <v>291</v>
      </c>
      <c r="C11" s="288" t="s">
        <v>292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90"/>
    </row>
    <row r="12" spans="1:15" ht="12.75">
      <c r="A12" s="287"/>
      <c r="B12" s="287"/>
      <c r="C12" s="234">
        <v>2005</v>
      </c>
      <c r="D12" s="234">
        <v>2006</v>
      </c>
      <c r="E12" s="234">
        <v>2007</v>
      </c>
      <c r="F12" s="234">
        <v>2008</v>
      </c>
      <c r="G12" s="234">
        <v>2009</v>
      </c>
      <c r="H12" s="234">
        <v>2010</v>
      </c>
      <c r="I12" s="234">
        <v>2011</v>
      </c>
      <c r="J12" s="235">
        <v>2012</v>
      </c>
      <c r="K12" s="234">
        <v>2013</v>
      </c>
      <c r="L12" s="234">
        <v>2014</v>
      </c>
      <c r="M12" s="234">
        <v>2015</v>
      </c>
      <c r="N12" s="234">
        <v>2016</v>
      </c>
      <c r="O12" s="234">
        <v>2017</v>
      </c>
    </row>
    <row r="13" spans="1:15" ht="12.75">
      <c r="A13" s="236" t="s">
        <v>212</v>
      </c>
      <c r="B13" s="236" t="s">
        <v>293</v>
      </c>
      <c r="C13" s="237"/>
      <c r="D13" s="237"/>
      <c r="E13" s="237"/>
      <c r="F13" s="237"/>
      <c r="G13" s="237"/>
      <c r="H13" s="237"/>
      <c r="I13" s="237"/>
      <c r="J13" s="238"/>
      <c r="K13" s="239"/>
      <c r="L13" s="239"/>
      <c r="M13" s="239"/>
      <c r="N13" s="239"/>
      <c r="O13" s="239"/>
    </row>
    <row r="14" spans="1:15" ht="24">
      <c r="A14" s="240"/>
      <c r="B14" s="236" t="s">
        <v>294</v>
      </c>
      <c r="C14" s="237">
        <v>0</v>
      </c>
      <c r="D14" s="237">
        <v>465000</v>
      </c>
      <c r="E14" s="237">
        <v>280000</v>
      </c>
      <c r="F14" s="237">
        <v>285000</v>
      </c>
      <c r="G14" s="237">
        <v>285000</v>
      </c>
      <c r="H14" s="237">
        <v>157864</v>
      </c>
      <c r="I14" s="237">
        <v>130000</v>
      </c>
      <c r="J14" s="238"/>
      <c r="K14" s="239"/>
      <c r="L14" s="239"/>
      <c r="M14" s="239"/>
      <c r="N14" s="239"/>
      <c r="O14" s="239"/>
    </row>
    <row r="15" spans="1:15" ht="36">
      <c r="A15" s="241"/>
      <c r="B15" s="236" t="s">
        <v>295</v>
      </c>
      <c r="C15" s="237">
        <v>0</v>
      </c>
      <c r="D15" s="237">
        <v>0</v>
      </c>
      <c r="E15" s="237">
        <v>50000</v>
      </c>
      <c r="F15" s="237">
        <v>90000</v>
      </c>
      <c r="G15" s="237">
        <v>90000</v>
      </c>
      <c r="H15" s="237">
        <v>90000</v>
      </c>
      <c r="I15" s="237">
        <v>90000</v>
      </c>
      <c r="J15" s="238">
        <v>90000</v>
      </c>
      <c r="K15" s="238">
        <v>50000</v>
      </c>
      <c r="L15" s="239"/>
      <c r="M15" s="239"/>
      <c r="N15" s="239"/>
      <c r="O15" s="239"/>
    </row>
    <row r="16" spans="1:15" ht="36">
      <c r="A16" s="241"/>
      <c r="B16" s="236" t="s">
        <v>296</v>
      </c>
      <c r="C16" s="237">
        <v>0</v>
      </c>
      <c r="D16" s="237">
        <v>0</v>
      </c>
      <c r="E16" s="237">
        <v>5000</v>
      </c>
      <c r="F16" s="237">
        <v>10000</v>
      </c>
      <c r="G16" s="237">
        <v>10000</v>
      </c>
      <c r="H16" s="237">
        <v>10000</v>
      </c>
      <c r="I16" s="237">
        <v>10000</v>
      </c>
      <c r="J16" s="238">
        <v>5000</v>
      </c>
      <c r="K16" s="239"/>
      <c r="L16" s="239"/>
      <c r="M16" s="239"/>
      <c r="N16" s="239"/>
      <c r="O16" s="239"/>
    </row>
    <row r="17" spans="1:15" ht="36">
      <c r="A17" s="241"/>
      <c r="B17" s="236" t="s">
        <v>297</v>
      </c>
      <c r="C17" s="237">
        <v>0</v>
      </c>
      <c r="D17" s="237">
        <v>0</v>
      </c>
      <c r="E17" s="237">
        <v>80000</v>
      </c>
      <c r="F17" s="237">
        <v>80000</v>
      </c>
      <c r="G17" s="237">
        <v>80000</v>
      </c>
      <c r="H17" s="237">
        <v>80000</v>
      </c>
      <c r="I17" s="237">
        <v>80000</v>
      </c>
      <c r="J17" s="238">
        <v>100000</v>
      </c>
      <c r="K17" s="238">
        <v>100000</v>
      </c>
      <c r="L17" s="238">
        <v>100000</v>
      </c>
      <c r="M17" s="238">
        <v>102389</v>
      </c>
      <c r="N17" s="239"/>
      <c r="O17" s="239"/>
    </row>
    <row r="18" spans="1:15" ht="48">
      <c r="A18" s="241"/>
      <c r="B18" s="236" t="s">
        <v>298</v>
      </c>
      <c r="C18" s="237"/>
      <c r="D18" s="237"/>
      <c r="E18" s="237">
        <v>10000</v>
      </c>
      <c r="F18" s="237">
        <v>10000</v>
      </c>
      <c r="G18" s="237">
        <v>40000</v>
      </c>
      <c r="H18" s="237">
        <v>50000</v>
      </c>
      <c r="I18" s="237">
        <v>70000</v>
      </c>
      <c r="J18" s="238"/>
      <c r="K18" s="238"/>
      <c r="L18" s="238"/>
      <c r="M18" s="238"/>
      <c r="N18" s="239"/>
      <c r="O18" s="239"/>
    </row>
    <row r="19" spans="1:15" ht="12.75">
      <c r="A19" s="241"/>
      <c r="B19" s="236" t="s">
        <v>299</v>
      </c>
      <c r="C19" s="237"/>
      <c r="D19" s="237"/>
      <c r="E19" s="237"/>
      <c r="F19" s="237"/>
      <c r="G19" s="237"/>
      <c r="H19" s="237"/>
      <c r="I19" s="237"/>
      <c r="J19" s="238"/>
      <c r="K19" s="238"/>
      <c r="L19" s="238"/>
      <c r="M19" s="238"/>
      <c r="N19" s="239"/>
      <c r="O19" s="239"/>
    </row>
    <row r="20" spans="1:15" ht="12.75">
      <c r="A20" s="241"/>
      <c r="B20" s="242" t="s">
        <v>300</v>
      </c>
      <c r="C20" s="243">
        <f>SUM(C14:C17)</f>
        <v>0</v>
      </c>
      <c r="D20" s="243">
        <f aca="true" t="shared" si="0" ref="D20:O20">SUM(D14:D17)</f>
        <v>465000</v>
      </c>
      <c r="E20" s="243">
        <f>SUM(E14:E18)</f>
        <v>425000</v>
      </c>
      <c r="F20" s="243">
        <f>SUM(F14:F18)</f>
        <v>475000</v>
      </c>
      <c r="G20" s="243">
        <f>SUM(G14:G18)</f>
        <v>505000</v>
      </c>
      <c r="H20" s="243">
        <f>SUM(H14:H18)</f>
        <v>387864</v>
      </c>
      <c r="I20" s="243">
        <f>SUM(I14:I18)</f>
        <v>380000</v>
      </c>
      <c r="J20" s="243">
        <f t="shared" si="0"/>
        <v>195000</v>
      </c>
      <c r="K20" s="243">
        <f t="shared" si="0"/>
        <v>150000</v>
      </c>
      <c r="L20" s="243">
        <f t="shared" si="0"/>
        <v>100000</v>
      </c>
      <c r="M20" s="243">
        <f t="shared" si="0"/>
        <v>102389</v>
      </c>
      <c r="N20" s="243">
        <f t="shared" si="0"/>
        <v>0</v>
      </c>
      <c r="O20" s="243">
        <f t="shared" si="0"/>
        <v>0</v>
      </c>
    </row>
    <row r="21" spans="1:15" ht="12.75">
      <c r="A21" s="241"/>
      <c r="B21" s="236" t="s">
        <v>301</v>
      </c>
      <c r="C21" s="237"/>
      <c r="D21" s="237"/>
      <c r="E21" s="237"/>
      <c r="F21" s="237" t="s">
        <v>42</v>
      </c>
      <c r="G21" s="237" t="s">
        <v>42</v>
      </c>
      <c r="H21" s="237" t="s">
        <v>42</v>
      </c>
      <c r="I21" s="237" t="s">
        <v>42</v>
      </c>
      <c r="J21" s="238" t="s">
        <v>42</v>
      </c>
      <c r="K21" s="237" t="s">
        <v>42</v>
      </c>
      <c r="L21" s="237" t="s">
        <v>42</v>
      </c>
      <c r="M21" s="237" t="s">
        <v>42</v>
      </c>
      <c r="N21" s="237" t="s">
        <v>42</v>
      </c>
      <c r="O21" s="237" t="s">
        <v>42</v>
      </c>
    </row>
    <row r="22" spans="1:15" ht="12.75">
      <c r="A22" s="236" t="s">
        <v>214</v>
      </c>
      <c r="B22" s="236" t="s">
        <v>302</v>
      </c>
      <c r="C22" s="237"/>
      <c r="D22" s="237"/>
      <c r="E22" s="237"/>
      <c r="F22" s="237"/>
      <c r="G22" s="237"/>
      <c r="H22" s="237"/>
      <c r="I22" s="237"/>
      <c r="J22" s="238"/>
      <c r="K22" s="239"/>
      <c r="L22" s="239"/>
      <c r="M22" s="239"/>
      <c r="N22" s="239"/>
      <c r="O22" s="239"/>
    </row>
    <row r="23" spans="1:15" ht="30.75" customHeight="1">
      <c r="A23" s="240"/>
      <c r="B23" s="236" t="s">
        <v>303</v>
      </c>
      <c r="C23" s="237">
        <v>0</v>
      </c>
      <c r="D23" s="237"/>
      <c r="E23" s="237"/>
      <c r="F23" s="237"/>
      <c r="G23" s="237"/>
      <c r="H23" s="237"/>
      <c r="I23" s="237"/>
      <c r="J23" s="238"/>
      <c r="K23" s="239"/>
      <c r="L23" s="239"/>
      <c r="M23" s="239"/>
      <c r="N23" s="239"/>
      <c r="O23" s="239"/>
    </row>
    <row r="24" spans="1:15" ht="12.75">
      <c r="A24" s="286" t="s">
        <v>290</v>
      </c>
      <c r="B24" s="286" t="s">
        <v>291</v>
      </c>
      <c r="C24" s="288" t="s">
        <v>292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90"/>
    </row>
    <row r="25" spans="1:15" ht="12.75">
      <c r="A25" s="287"/>
      <c r="B25" s="287"/>
      <c r="C25" s="234">
        <v>2005</v>
      </c>
      <c r="D25" s="234">
        <v>2006</v>
      </c>
      <c r="E25" s="234">
        <v>2007</v>
      </c>
      <c r="F25" s="234">
        <v>2008</v>
      </c>
      <c r="G25" s="234">
        <v>2009</v>
      </c>
      <c r="H25" s="234">
        <v>2010</v>
      </c>
      <c r="I25" s="234">
        <v>2011</v>
      </c>
      <c r="J25" s="235">
        <v>2012</v>
      </c>
      <c r="K25" s="234">
        <v>2013</v>
      </c>
      <c r="L25" s="234">
        <v>2014</v>
      </c>
      <c r="M25" s="234">
        <v>2015</v>
      </c>
      <c r="N25" s="234">
        <v>2016</v>
      </c>
      <c r="O25" s="234">
        <v>2017</v>
      </c>
    </row>
    <row r="26" spans="1:15" ht="24">
      <c r="A26" s="244"/>
      <c r="B26" s="236" t="s">
        <v>304</v>
      </c>
      <c r="C26" s="237">
        <v>0</v>
      </c>
      <c r="D26" s="237">
        <v>307500</v>
      </c>
      <c r="E26" s="237">
        <v>339500</v>
      </c>
      <c r="F26" s="237">
        <v>184343</v>
      </c>
      <c r="G26" s="237">
        <v>62000</v>
      </c>
      <c r="H26" s="237">
        <v>62000</v>
      </c>
      <c r="I26" s="237">
        <v>62000</v>
      </c>
      <c r="J26" s="238"/>
      <c r="K26" s="239"/>
      <c r="L26" s="239"/>
      <c r="M26" s="239"/>
      <c r="N26" s="239"/>
      <c r="O26" s="239"/>
    </row>
    <row r="27" spans="1:15" ht="24">
      <c r="A27" s="244"/>
      <c r="B27" s="236" t="s">
        <v>305</v>
      </c>
      <c r="C27" s="237">
        <v>0</v>
      </c>
      <c r="D27" s="237">
        <v>0</v>
      </c>
      <c r="E27" s="237">
        <v>0</v>
      </c>
      <c r="F27" s="237">
        <v>0</v>
      </c>
      <c r="G27" s="237">
        <v>0</v>
      </c>
      <c r="H27" s="237">
        <v>0</v>
      </c>
      <c r="I27" s="237"/>
      <c r="J27" s="238"/>
      <c r="K27" s="239"/>
      <c r="L27" s="239"/>
      <c r="M27" s="239"/>
      <c r="N27" s="239"/>
      <c r="O27" s="239"/>
    </row>
    <row r="28" spans="1:15" ht="24">
      <c r="A28" s="244"/>
      <c r="B28" s="236" t="s">
        <v>306</v>
      </c>
      <c r="C28" s="237">
        <v>0</v>
      </c>
      <c r="D28" s="237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8">
        <v>0</v>
      </c>
      <c r="K28" s="239"/>
      <c r="L28" s="239"/>
      <c r="M28" s="239"/>
      <c r="N28" s="239"/>
      <c r="O28" s="239"/>
    </row>
    <row r="29" spans="1:15" ht="24">
      <c r="A29" s="244"/>
      <c r="B29" s="245" t="s">
        <v>320</v>
      </c>
      <c r="C29" s="246"/>
      <c r="D29" s="246">
        <v>0</v>
      </c>
      <c r="E29" s="246">
        <v>90000</v>
      </c>
      <c r="F29" s="246">
        <v>114000</v>
      </c>
      <c r="G29" s="246">
        <v>114000</v>
      </c>
      <c r="H29" s="246">
        <v>114000</v>
      </c>
      <c r="I29" s="246">
        <v>114000</v>
      </c>
      <c r="J29" s="247"/>
      <c r="K29" s="248"/>
      <c r="L29" s="248"/>
      <c r="M29" s="248"/>
      <c r="N29" s="248"/>
      <c r="O29" s="248"/>
    </row>
    <row r="30" spans="1:15" ht="12.75">
      <c r="A30" s="244"/>
      <c r="B30" s="249" t="s">
        <v>307</v>
      </c>
      <c r="C30" s="250"/>
      <c r="D30" s="250">
        <v>0</v>
      </c>
      <c r="E30" s="250">
        <v>54000</v>
      </c>
      <c r="F30" s="250">
        <v>54000</v>
      </c>
      <c r="G30" s="250">
        <v>54000</v>
      </c>
      <c r="H30" s="250">
        <v>54000</v>
      </c>
      <c r="I30" s="250">
        <v>54000</v>
      </c>
      <c r="J30" s="251"/>
      <c r="K30" s="252"/>
      <c r="L30" s="252"/>
      <c r="M30" s="252"/>
      <c r="N30" s="252"/>
      <c r="O30" s="252"/>
    </row>
    <row r="31" spans="1:15" ht="12.75">
      <c r="A31" s="244"/>
      <c r="B31" s="249" t="s">
        <v>308</v>
      </c>
      <c r="C31" s="250"/>
      <c r="D31" s="250">
        <v>0</v>
      </c>
      <c r="E31" s="250">
        <v>36000</v>
      </c>
      <c r="F31" s="250">
        <v>60000</v>
      </c>
      <c r="G31" s="250">
        <v>60000</v>
      </c>
      <c r="H31" s="250">
        <v>60000</v>
      </c>
      <c r="I31" s="250">
        <v>60000</v>
      </c>
      <c r="J31" s="251"/>
      <c r="K31" s="252"/>
      <c r="L31" s="252"/>
      <c r="M31" s="252"/>
      <c r="N31" s="252"/>
      <c r="O31" s="252"/>
    </row>
    <row r="32" spans="1:15" ht="12.75">
      <c r="A32" s="244"/>
      <c r="B32" s="253" t="s">
        <v>309</v>
      </c>
      <c r="C32" s="254"/>
      <c r="D32" s="254">
        <v>0</v>
      </c>
      <c r="E32" s="254">
        <v>17000</v>
      </c>
      <c r="F32" s="254">
        <v>54000</v>
      </c>
      <c r="G32" s="254">
        <v>54000</v>
      </c>
      <c r="H32" s="254">
        <v>54000</v>
      </c>
      <c r="I32" s="254">
        <v>54000</v>
      </c>
      <c r="J32" s="255">
        <v>17000</v>
      </c>
      <c r="K32" s="256"/>
      <c r="L32" s="256"/>
      <c r="M32" s="256"/>
      <c r="N32" s="256"/>
      <c r="O32" s="256"/>
    </row>
    <row r="33" spans="1:15" ht="48">
      <c r="A33" s="244"/>
      <c r="B33" s="253" t="s">
        <v>321</v>
      </c>
      <c r="C33" s="254"/>
      <c r="D33" s="254"/>
      <c r="E33" s="254">
        <v>20000</v>
      </c>
      <c r="F33" s="254">
        <v>160000</v>
      </c>
      <c r="G33" s="254">
        <v>160000</v>
      </c>
      <c r="H33" s="254">
        <v>160000</v>
      </c>
      <c r="I33" s="254">
        <v>160000</v>
      </c>
      <c r="J33" s="255">
        <v>160000</v>
      </c>
      <c r="K33" s="255">
        <v>70000</v>
      </c>
      <c r="L33" s="256"/>
      <c r="M33" s="256"/>
      <c r="N33" s="256"/>
      <c r="O33" s="256"/>
    </row>
    <row r="34" spans="1:15" ht="12.75">
      <c r="A34" s="257"/>
      <c r="B34" s="242" t="s">
        <v>310</v>
      </c>
      <c r="C34" s="243">
        <f aca="true" t="shared" si="1" ref="C34:O34">C33+C32+C29+C28+C27+C26+C23</f>
        <v>0</v>
      </c>
      <c r="D34" s="243">
        <f t="shared" si="1"/>
        <v>307500</v>
      </c>
      <c r="E34" s="243">
        <f t="shared" si="1"/>
        <v>466500</v>
      </c>
      <c r="F34" s="243">
        <f t="shared" si="1"/>
        <v>512343</v>
      </c>
      <c r="G34" s="243">
        <f t="shared" si="1"/>
        <v>390000</v>
      </c>
      <c r="H34" s="243">
        <f t="shared" si="1"/>
        <v>390000</v>
      </c>
      <c r="I34" s="243">
        <f t="shared" si="1"/>
        <v>390000</v>
      </c>
      <c r="J34" s="243">
        <f t="shared" si="1"/>
        <v>177000</v>
      </c>
      <c r="K34" s="243">
        <f t="shared" si="1"/>
        <v>70000</v>
      </c>
      <c r="L34" s="243">
        <f t="shared" si="1"/>
        <v>0</v>
      </c>
      <c r="M34" s="243">
        <f t="shared" si="1"/>
        <v>0</v>
      </c>
      <c r="N34" s="243">
        <f t="shared" si="1"/>
        <v>0</v>
      </c>
      <c r="O34" s="243">
        <f t="shared" si="1"/>
        <v>0</v>
      </c>
    </row>
    <row r="35" spans="1:15" ht="36">
      <c r="A35" s="236" t="s">
        <v>216</v>
      </c>
      <c r="B35" s="236" t="s">
        <v>311</v>
      </c>
      <c r="C35" s="237"/>
      <c r="D35" s="237"/>
      <c r="E35" s="237"/>
      <c r="F35" s="237"/>
      <c r="G35" s="237"/>
      <c r="H35" s="237"/>
      <c r="I35" s="237"/>
      <c r="J35" s="238"/>
      <c r="K35" s="239"/>
      <c r="L35" s="239"/>
      <c r="M35" s="239"/>
      <c r="N35" s="239"/>
      <c r="O35" s="239"/>
    </row>
    <row r="36" spans="1:15" ht="72">
      <c r="A36" s="236" t="s">
        <v>225</v>
      </c>
      <c r="B36" s="236" t="s">
        <v>312</v>
      </c>
      <c r="C36" s="237"/>
      <c r="D36" s="237"/>
      <c r="E36" s="237"/>
      <c r="F36" s="237"/>
      <c r="G36" s="237"/>
      <c r="H36" s="237"/>
      <c r="I36" s="237"/>
      <c r="J36" s="238"/>
      <c r="K36" s="239"/>
      <c r="L36" s="239"/>
      <c r="M36" s="239"/>
      <c r="N36" s="239"/>
      <c r="O36" s="239"/>
    </row>
    <row r="37" spans="1:15" ht="24">
      <c r="A37" s="242" t="s">
        <v>227</v>
      </c>
      <c r="B37" s="242" t="s">
        <v>313</v>
      </c>
      <c r="C37" s="243">
        <f aca="true" t="shared" si="2" ref="C37:O37">C34+C20</f>
        <v>0</v>
      </c>
      <c r="D37" s="243">
        <f t="shared" si="2"/>
        <v>772500</v>
      </c>
      <c r="E37" s="243">
        <f t="shared" si="2"/>
        <v>891500</v>
      </c>
      <c r="F37" s="243">
        <f t="shared" si="2"/>
        <v>987343</v>
      </c>
      <c r="G37" s="243">
        <f t="shared" si="2"/>
        <v>895000</v>
      </c>
      <c r="H37" s="243">
        <f t="shared" si="2"/>
        <v>777864</v>
      </c>
      <c r="I37" s="243">
        <f t="shared" si="2"/>
        <v>770000</v>
      </c>
      <c r="J37" s="243">
        <f t="shared" si="2"/>
        <v>372000</v>
      </c>
      <c r="K37" s="243">
        <f t="shared" si="2"/>
        <v>220000</v>
      </c>
      <c r="L37" s="243">
        <f t="shared" si="2"/>
        <v>100000</v>
      </c>
      <c r="M37" s="243">
        <f t="shared" si="2"/>
        <v>102389</v>
      </c>
      <c r="N37" s="243">
        <f t="shared" si="2"/>
        <v>0</v>
      </c>
      <c r="O37" s="243">
        <f t="shared" si="2"/>
        <v>0</v>
      </c>
    </row>
    <row r="38" spans="1:15" ht="12.75">
      <c r="A38" s="236" t="s">
        <v>254</v>
      </c>
      <c r="B38" s="236" t="s">
        <v>314</v>
      </c>
      <c r="C38" s="237"/>
      <c r="D38" s="237"/>
      <c r="E38" s="237"/>
      <c r="F38" s="237"/>
      <c r="G38" s="237"/>
      <c r="H38" s="237"/>
      <c r="I38" s="237"/>
      <c r="J38" s="238"/>
      <c r="K38" s="238"/>
      <c r="L38" s="238"/>
      <c r="M38" s="238"/>
      <c r="N38" s="238"/>
      <c r="O38" s="238"/>
    </row>
    <row r="39" spans="1:15" ht="12.75">
      <c r="A39" s="236" t="s">
        <v>256</v>
      </c>
      <c r="B39" s="236" t="s">
        <v>315</v>
      </c>
      <c r="C39" s="237">
        <v>0</v>
      </c>
      <c r="D39" s="237">
        <v>150000</v>
      </c>
      <c r="E39" s="237">
        <v>270000</v>
      </c>
      <c r="F39" s="237">
        <v>200000</v>
      </c>
      <c r="G39" s="237">
        <v>140000</v>
      </c>
      <c r="H39" s="237">
        <v>100000</v>
      </c>
      <c r="I39" s="237">
        <v>50000</v>
      </c>
      <c r="J39" s="238">
        <v>30000</v>
      </c>
      <c r="K39" s="238">
        <v>20000</v>
      </c>
      <c r="L39" s="238">
        <v>70000</v>
      </c>
      <c r="M39" s="238">
        <v>30000</v>
      </c>
      <c r="N39" s="238">
        <v>0</v>
      </c>
      <c r="O39" s="238">
        <v>0</v>
      </c>
    </row>
    <row r="40" spans="1:15" ht="12.75">
      <c r="A40" s="242" t="s">
        <v>283</v>
      </c>
      <c r="B40" s="242" t="s">
        <v>316</v>
      </c>
      <c r="C40" s="243">
        <f aca="true" t="shared" si="3" ref="C40:J40">C37+C39</f>
        <v>0</v>
      </c>
      <c r="D40" s="243">
        <f t="shared" si="3"/>
        <v>922500</v>
      </c>
      <c r="E40" s="243">
        <f t="shared" si="3"/>
        <v>1161500</v>
      </c>
      <c r="F40" s="243">
        <f t="shared" si="3"/>
        <v>1187343</v>
      </c>
      <c r="G40" s="243">
        <f t="shared" si="3"/>
        <v>1035000</v>
      </c>
      <c r="H40" s="243">
        <f t="shared" si="3"/>
        <v>877864</v>
      </c>
      <c r="I40" s="243">
        <f t="shared" si="3"/>
        <v>820000</v>
      </c>
      <c r="J40" s="243">
        <f t="shared" si="3"/>
        <v>402000</v>
      </c>
      <c r="K40" s="243">
        <f>K37+K39</f>
        <v>240000</v>
      </c>
      <c r="L40" s="243">
        <v>107000</v>
      </c>
      <c r="M40" s="243">
        <v>105389</v>
      </c>
      <c r="N40" s="243">
        <f>N37+N39</f>
        <v>0</v>
      </c>
      <c r="O40" s="243">
        <f>O37+O39</f>
        <v>0</v>
      </c>
    </row>
    <row r="41" spans="1:15" ht="36">
      <c r="A41" s="242" t="s">
        <v>317</v>
      </c>
      <c r="B41" s="242" t="s">
        <v>318</v>
      </c>
      <c r="C41" s="258" t="s">
        <v>42</v>
      </c>
      <c r="D41" s="259">
        <v>0.0627</v>
      </c>
      <c r="E41" s="259">
        <v>0.067</v>
      </c>
      <c r="F41" s="259">
        <v>0.0581</v>
      </c>
      <c r="G41" s="259">
        <v>0.049</v>
      </c>
      <c r="H41" s="259">
        <v>0.0458</v>
      </c>
      <c r="I41" s="259">
        <v>0.0223</v>
      </c>
      <c r="J41" s="259">
        <v>0.0133</v>
      </c>
      <c r="K41" s="259">
        <v>0.006</v>
      </c>
      <c r="L41" s="259">
        <v>0.006</v>
      </c>
      <c r="M41" s="259">
        <v>0.005</v>
      </c>
      <c r="N41" s="259" t="s">
        <v>42</v>
      </c>
      <c r="O41" s="259" t="s">
        <v>42</v>
      </c>
    </row>
    <row r="42" spans="1:9" ht="12.75">
      <c r="A42" s="233"/>
      <c r="B42" s="233"/>
      <c r="C42" s="260"/>
      <c r="D42" s="260"/>
      <c r="E42" s="260"/>
      <c r="F42" s="260"/>
      <c r="G42" s="260"/>
      <c r="H42" s="260"/>
      <c r="I42" s="260"/>
    </row>
    <row r="43" spans="1:9" ht="12.75">
      <c r="A43" s="233"/>
      <c r="B43" s="291" t="s">
        <v>319</v>
      </c>
      <c r="C43" s="291"/>
      <c r="D43" s="291"/>
      <c r="E43" s="260"/>
      <c r="F43" s="260"/>
      <c r="G43" s="260"/>
      <c r="H43" s="260"/>
      <c r="I43" s="260"/>
    </row>
  </sheetData>
  <mergeCells count="14">
    <mergeCell ref="A24:A25"/>
    <mergeCell ref="B24:B25"/>
    <mergeCell ref="C24:O24"/>
    <mergeCell ref="B43:D43"/>
    <mergeCell ref="G5:J5"/>
    <mergeCell ref="A8:I8"/>
    <mergeCell ref="A9:O9"/>
    <mergeCell ref="A11:A12"/>
    <mergeCell ref="B11:B12"/>
    <mergeCell ref="C11:O11"/>
    <mergeCell ref="G1:J1"/>
    <mergeCell ref="G2:J2"/>
    <mergeCell ref="G3:J3"/>
    <mergeCell ref="G4:J4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9">
      <selection activeCell="N9" sqref="N9"/>
    </sheetView>
  </sheetViews>
  <sheetFormatPr defaultColWidth="9.00390625" defaultRowHeight="12.75"/>
  <cols>
    <col min="1" max="1" width="3.125" style="0" bestFit="1" customWidth="1"/>
    <col min="2" max="2" width="15.75390625" style="0" customWidth="1"/>
    <col min="14" max="15" width="7.875" style="0" customWidth="1"/>
    <col min="16" max="16" width="8.125" style="0" customWidth="1"/>
  </cols>
  <sheetData>
    <row r="1" spans="1:16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15" t="s">
        <v>42</v>
      </c>
      <c r="O1" s="203" t="s">
        <v>42</v>
      </c>
      <c r="P1" s="104"/>
    </row>
    <row r="2" spans="1:16" ht="12.75">
      <c r="A2" s="216"/>
      <c r="B2" s="216"/>
      <c r="C2" s="216"/>
      <c r="D2" s="216"/>
      <c r="E2" s="216"/>
      <c r="F2" s="216"/>
      <c r="G2" s="216"/>
      <c r="H2" s="298" t="s">
        <v>42</v>
      </c>
      <c r="I2" s="298"/>
      <c r="J2" s="298"/>
      <c r="K2" s="216"/>
      <c r="L2" s="216" t="s">
        <v>42</v>
      </c>
      <c r="M2" s="216"/>
      <c r="N2" s="298" t="s">
        <v>261</v>
      </c>
      <c r="O2" s="298"/>
      <c r="P2" s="298"/>
    </row>
    <row r="3" spans="1:16" ht="12.75">
      <c r="A3" s="216"/>
      <c r="B3" s="216"/>
      <c r="C3" s="216"/>
      <c r="D3" s="216"/>
      <c r="E3" s="216"/>
      <c r="F3" s="216"/>
      <c r="G3" s="216"/>
      <c r="H3" s="298" t="s">
        <v>42</v>
      </c>
      <c r="I3" s="298"/>
      <c r="J3" s="298"/>
      <c r="K3" s="216"/>
      <c r="L3" s="216" t="s">
        <v>42</v>
      </c>
      <c r="M3" s="216"/>
      <c r="N3" s="298" t="s">
        <v>326</v>
      </c>
      <c r="O3" s="298"/>
      <c r="P3" s="298"/>
    </row>
    <row r="4" spans="1:16" ht="12.75">
      <c r="A4" s="216"/>
      <c r="B4" s="216"/>
      <c r="C4" s="216"/>
      <c r="D4" s="216"/>
      <c r="E4" s="216"/>
      <c r="F4" s="216"/>
      <c r="G4" s="216"/>
      <c r="H4" s="298" t="s">
        <v>42</v>
      </c>
      <c r="I4" s="298"/>
      <c r="J4" s="298"/>
      <c r="K4" s="216"/>
      <c r="L4" s="216" t="s">
        <v>42</v>
      </c>
      <c r="M4" s="216"/>
      <c r="N4" s="298" t="s">
        <v>84</v>
      </c>
      <c r="O4" s="298"/>
      <c r="P4" s="298"/>
    </row>
    <row r="5" spans="1:16" ht="12.75">
      <c r="A5" s="216"/>
      <c r="B5" s="216"/>
      <c r="C5" s="216"/>
      <c r="D5" s="216"/>
      <c r="E5" s="216"/>
      <c r="F5" s="216"/>
      <c r="G5" s="216"/>
      <c r="H5" s="298" t="s">
        <v>42</v>
      </c>
      <c r="I5" s="298"/>
      <c r="J5" s="298"/>
      <c r="K5" s="216"/>
      <c r="L5" s="216" t="s">
        <v>42</v>
      </c>
      <c r="M5" s="216"/>
      <c r="N5" s="298" t="s">
        <v>187</v>
      </c>
      <c r="O5" s="298"/>
      <c r="P5" s="298"/>
    </row>
    <row r="6" spans="1:16" ht="12.75">
      <c r="A6" s="216"/>
      <c r="B6" s="216"/>
      <c r="C6" s="216"/>
      <c r="D6" s="216"/>
      <c r="E6" s="216"/>
      <c r="F6" s="216"/>
      <c r="G6" s="216"/>
      <c r="H6" s="298" t="s">
        <v>42</v>
      </c>
      <c r="I6" s="298"/>
      <c r="J6" s="298"/>
      <c r="K6" s="216"/>
      <c r="L6" s="216" t="s">
        <v>42</v>
      </c>
      <c r="M6" s="216"/>
      <c r="N6" s="298" t="s">
        <v>192</v>
      </c>
      <c r="O6" s="298"/>
      <c r="P6" s="298"/>
    </row>
    <row r="7" spans="1:16" ht="12.75">
      <c r="A7" s="216"/>
      <c r="B7" s="216"/>
      <c r="C7" s="216"/>
      <c r="D7" s="216"/>
      <c r="E7" s="216"/>
      <c r="F7" s="216"/>
      <c r="G7" s="216"/>
      <c r="H7" s="298" t="s">
        <v>42</v>
      </c>
      <c r="I7" s="298"/>
      <c r="J7" s="298"/>
      <c r="K7" s="216"/>
      <c r="L7" s="216" t="s">
        <v>42</v>
      </c>
      <c r="M7" s="216"/>
      <c r="N7" s="298" t="s">
        <v>86</v>
      </c>
      <c r="O7" s="298"/>
      <c r="P7" s="298"/>
    </row>
    <row r="8" spans="1:16" ht="12.75">
      <c r="A8" s="216"/>
      <c r="B8" s="216"/>
      <c r="C8" s="216"/>
      <c r="D8" s="216"/>
      <c r="E8" s="216"/>
      <c r="F8" s="216"/>
      <c r="G8" s="216"/>
      <c r="H8" s="298" t="s">
        <v>42</v>
      </c>
      <c r="I8" s="298"/>
      <c r="J8" s="298"/>
      <c r="K8" s="216"/>
      <c r="L8" s="216"/>
      <c r="M8" s="216"/>
      <c r="N8" s="216"/>
      <c r="O8" s="216"/>
      <c r="P8" s="216"/>
    </row>
    <row r="9" spans="1:16" ht="12.75">
      <c r="A9" s="299" t="s">
        <v>42</v>
      </c>
      <c r="B9" s="299"/>
      <c r="C9" s="299"/>
      <c r="D9" s="299"/>
      <c r="E9" s="299"/>
      <c r="F9" s="299"/>
      <c r="G9" s="299"/>
      <c r="H9" s="299"/>
      <c r="I9" s="299"/>
      <c r="J9" s="299"/>
      <c r="K9" s="216"/>
      <c r="L9" s="216"/>
      <c r="M9" s="216"/>
      <c r="N9" s="216"/>
      <c r="O9" s="216"/>
      <c r="P9" s="216"/>
    </row>
    <row r="10" spans="1:16" ht="15.75">
      <c r="A10" s="329" t="s">
        <v>262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</row>
    <row r="11" spans="1:16" ht="15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12.7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</row>
    <row r="13" spans="1:16" ht="12.75">
      <c r="A13" s="292" t="s">
        <v>263</v>
      </c>
      <c r="B13" s="292" t="s">
        <v>264</v>
      </c>
      <c r="C13" s="292" t="s">
        <v>265</v>
      </c>
      <c r="D13" s="293" t="s">
        <v>266</v>
      </c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</row>
    <row r="14" spans="1:16" ht="20.25" customHeight="1">
      <c r="A14" s="292"/>
      <c r="B14" s="292"/>
      <c r="C14" s="292"/>
      <c r="D14" s="167">
        <v>2005</v>
      </c>
      <c r="E14" s="167">
        <v>2006</v>
      </c>
      <c r="F14" s="167">
        <v>2007</v>
      </c>
      <c r="G14" s="167">
        <v>2008</v>
      </c>
      <c r="H14" s="167">
        <v>2009</v>
      </c>
      <c r="I14" s="167">
        <v>2010</v>
      </c>
      <c r="J14" s="167">
        <v>2011</v>
      </c>
      <c r="K14" s="167">
        <v>2012</v>
      </c>
      <c r="L14" s="167">
        <v>2013</v>
      </c>
      <c r="M14" s="167">
        <v>2014</v>
      </c>
      <c r="N14" s="167">
        <v>2015</v>
      </c>
      <c r="O14" s="167">
        <v>2016</v>
      </c>
      <c r="P14" s="167">
        <v>2017</v>
      </c>
    </row>
    <row r="15" spans="1:16" ht="26.25" customHeight="1">
      <c r="A15" s="217" t="s">
        <v>212</v>
      </c>
      <c r="B15" s="217" t="s">
        <v>267</v>
      </c>
      <c r="C15" s="218"/>
      <c r="D15" s="218"/>
      <c r="E15" s="218"/>
      <c r="F15" s="218"/>
      <c r="G15" s="218"/>
      <c r="H15" s="218"/>
      <c r="I15" s="218"/>
      <c r="J15" s="218"/>
      <c r="K15" s="219"/>
      <c r="L15" s="219"/>
      <c r="M15" s="219"/>
      <c r="N15" s="219"/>
      <c r="O15" s="219"/>
      <c r="P15" s="219"/>
    </row>
    <row r="16" spans="1:16" ht="18" customHeight="1">
      <c r="A16" s="217" t="s">
        <v>214</v>
      </c>
      <c r="B16" s="217" t="s">
        <v>268</v>
      </c>
      <c r="C16" s="218" t="s">
        <v>42</v>
      </c>
      <c r="D16" s="218" t="s">
        <v>42</v>
      </c>
      <c r="E16" s="218" t="s">
        <v>42</v>
      </c>
      <c r="F16" s="218"/>
      <c r="G16" s="218"/>
      <c r="H16" s="218"/>
      <c r="I16" s="218"/>
      <c r="J16" s="218"/>
      <c r="K16" s="219"/>
      <c r="L16" s="219"/>
      <c r="M16" s="219"/>
      <c r="N16" s="219"/>
      <c r="O16" s="219"/>
      <c r="P16" s="219"/>
    </row>
    <row r="17" spans="1:16" ht="21">
      <c r="A17" s="295"/>
      <c r="B17" s="217" t="s">
        <v>269</v>
      </c>
      <c r="C17" s="218">
        <v>1602864</v>
      </c>
      <c r="D17" s="218">
        <v>0</v>
      </c>
      <c r="E17" s="218">
        <v>1137864</v>
      </c>
      <c r="F17" s="218">
        <v>857864</v>
      </c>
      <c r="G17" s="218">
        <v>572864</v>
      </c>
      <c r="H17" s="218">
        <v>287864</v>
      </c>
      <c r="I17" s="218">
        <v>130000</v>
      </c>
      <c r="J17" s="218"/>
      <c r="K17" s="219"/>
      <c r="L17" s="219"/>
      <c r="M17" s="219"/>
      <c r="N17" s="219"/>
      <c r="O17" s="219"/>
      <c r="P17" s="219"/>
    </row>
    <row r="18" spans="1:16" ht="21">
      <c r="A18" s="296"/>
      <c r="B18" s="217" t="s">
        <v>270</v>
      </c>
      <c r="C18" s="218"/>
      <c r="D18" s="218">
        <v>0</v>
      </c>
      <c r="E18" s="218">
        <v>1582389</v>
      </c>
      <c r="F18" s="218">
        <v>1417389</v>
      </c>
      <c r="G18" s="218">
        <v>1247389</v>
      </c>
      <c r="H18" s="218">
        <v>1027389</v>
      </c>
      <c r="I18" s="218">
        <v>797389</v>
      </c>
      <c r="J18" s="218">
        <v>547389</v>
      </c>
      <c r="K18" s="219">
        <v>352389</v>
      </c>
      <c r="L18" s="219">
        <v>202389</v>
      </c>
      <c r="M18" s="219">
        <v>102389</v>
      </c>
      <c r="N18" s="219">
        <v>0</v>
      </c>
      <c r="O18" s="219">
        <v>0</v>
      </c>
      <c r="P18" s="219"/>
    </row>
    <row r="19" spans="1:16" ht="12.75">
      <c r="A19" s="297"/>
      <c r="B19" s="217" t="s">
        <v>271</v>
      </c>
      <c r="C19" s="218"/>
      <c r="D19" s="218"/>
      <c r="E19" s="218"/>
      <c r="F19" s="218"/>
      <c r="G19" s="218"/>
      <c r="H19" s="218"/>
      <c r="I19" s="218"/>
      <c r="J19" s="218"/>
      <c r="K19" s="219"/>
      <c r="L19" s="219"/>
      <c r="M19" s="219"/>
      <c r="N19" s="219"/>
      <c r="O19" s="219"/>
      <c r="P19" s="219"/>
    </row>
    <row r="20" spans="1:16" ht="18.75" customHeight="1">
      <c r="A20" s="217" t="s">
        <v>216</v>
      </c>
      <c r="B20" s="217" t="s">
        <v>272</v>
      </c>
      <c r="C20" s="218"/>
      <c r="D20" s="218"/>
      <c r="E20" s="218"/>
      <c r="F20" s="218"/>
      <c r="G20" s="218"/>
      <c r="H20" s="218"/>
      <c r="I20" s="218"/>
      <c r="J20" s="218"/>
      <c r="K20" s="219"/>
      <c r="L20" s="219"/>
      <c r="M20" s="219"/>
      <c r="N20" s="219"/>
      <c r="O20" s="219"/>
      <c r="P20" s="219"/>
    </row>
    <row r="21" spans="1:16" ht="30" customHeight="1">
      <c r="A21" s="295"/>
      <c r="B21" s="217" t="s">
        <v>269</v>
      </c>
      <c r="C21" s="218">
        <v>1017343</v>
      </c>
      <c r="D21" s="218"/>
      <c r="E21" s="218">
        <v>709843</v>
      </c>
      <c r="F21" s="218">
        <v>370343</v>
      </c>
      <c r="G21" s="218">
        <v>186000</v>
      </c>
      <c r="H21" s="218">
        <v>124000</v>
      </c>
      <c r="I21" s="218">
        <v>62000</v>
      </c>
      <c r="J21" s="218"/>
      <c r="K21" s="219"/>
      <c r="L21" s="219"/>
      <c r="M21" s="219"/>
      <c r="N21" s="219"/>
      <c r="O21" s="219"/>
      <c r="P21" s="219"/>
    </row>
    <row r="22" spans="1:16" ht="28.5" customHeight="1">
      <c r="A22" s="296"/>
      <c r="B22" s="217" t="s">
        <v>270</v>
      </c>
      <c r="C22" s="218">
        <v>0</v>
      </c>
      <c r="D22" s="218">
        <v>0</v>
      </c>
      <c r="E22" s="218">
        <v>796000</v>
      </c>
      <c r="F22" s="218">
        <v>689000</v>
      </c>
      <c r="G22" s="218">
        <v>521000</v>
      </c>
      <c r="H22" s="218">
        <v>353000</v>
      </c>
      <c r="I22" s="218">
        <v>185000</v>
      </c>
      <c r="J22" s="218">
        <v>17000</v>
      </c>
      <c r="K22" s="219"/>
      <c r="L22" s="219"/>
      <c r="M22" s="219"/>
      <c r="N22" s="219"/>
      <c r="O22" s="219"/>
      <c r="P22" s="219"/>
    </row>
    <row r="23" spans="1:16" ht="41.25" customHeight="1">
      <c r="A23" s="297"/>
      <c r="B23" s="217" t="s">
        <v>285</v>
      </c>
      <c r="C23" s="218"/>
      <c r="D23" s="218">
        <v>0</v>
      </c>
      <c r="E23" s="218">
        <v>890000</v>
      </c>
      <c r="F23" s="218">
        <v>870000</v>
      </c>
      <c r="G23" s="218">
        <v>710000</v>
      </c>
      <c r="H23" s="218">
        <v>550000</v>
      </c>
      <c r="I23" s="218">
        <v>390000</v>
      </c>
      <c r="J23" s="218">
        <v>230000</v>
      </c>
      <c r="K23" s="219">
        <v>70000</v>
      </c>
      <c r="L23" s="219"/>
      <c r="M23" s="219"/>
      <c r="N23" s="219"/>
      <c r="O23" s="219"/>
      <c r="P23" s="219"/>
    </row>
    <row r="24" spans="1:16" ht="25.5" customHeight="1">
      <c r="A24" s="217" t="s">
        <v>225</v>
      </c>
      <c r="B24" s="217" t="s">
        <v>273</v>
      </c>
      <c r="C24" s="218"/>
      <c r="D24" s="218"/>
      <c r="E24" s="218"/>
      <c r="F24" s="218"/>
      <c r="G24" s="218"/>
      <c r="H24" s="218"/>
      <c r="I24" s="218"/>
      <c r="J24" s="218"/>
      <c r="K24" s="219"/>
      <c r="L24" s="219"/>
      <c r="M24" s="219"/>
      <c r="N24" s="219"/>
      <c r="O24" s="219"/>
      <c r="P24" s="219"/>
    </row>
    <row r="25" spans="1:16" ht="21">
      <c r="A25" s="217" t="s">
        <v>227</v>
      </c>
      <c r="B25" s="217" t="s">
        <v>274</v>
      </c>
      <c r="C25" s="218"/>
      <c r="D25" s="218"/>
      <c r="E25" s="218"/>
      <c r="F25" s="218"/>
      <c r="G25" s="218"/>
      <c r="H25" s="218"/>
      <c r="I25" s="218"/>
      <c r="J25" s="218"/>
      <c r="K25" s="219"/>
      <c r="L25" s="219"/>
      <c r="M25" s="219"/>
      <c r="N25" s="219"/>
      <c r="O25" s="219"/>
      <c r="P25" s="219"/>
    </row>
    <row r="26" spans="1:16" ht="12.75">
      <c r="A26" s="292" t="s">
        <v>263</v>
      </c>
      <c r="B26" s="292" t="s">
        <v>264</v>
      </c>
      <c r="C26" s="292" t="s">
        <v>265</v>
      </c>
      <c r="D26" s="293" t="s">
        <v>266</v>
      </c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</row>
    <row r="27" spans="1:16" ht="24" customHeight="1">
      <c r="A27" s="292"/>
      <c r="B27" s="292"/>
      <c r="C27" s="292"/>
      <c r="D27" s="167">
        <v>2005</v>
      </c>
      <c r="E27" s="167">
        <v>2006</v>
      </c>
      <c r="F27" s="167">
        <v>2007</v>
      </c>
      <c r="G27" s="167">
        <v>2008</v>
      </c>
      <c r="H27" s="167">
        <v>2009</v>
      </c>
      <c r="I27" s="167">
        <v>2010</v>
      </c>
      <c r="J27" s="167">
        <v>2011</v>
      </c>
      <c r="K27" s="167">
        <v>2012</v>
      </c>
      <c r="L27" s="167">
        <v>2013</v>
      </c>
      <c r="M27" s="167">
        <v>2014</v>
      </c>
      <c r="N27" s="167">
        <v>2015</v>
      </c>
      <c r="O27" s="167">
        <v>2016</v>
      </c>
      <c r="P27" s="167">
        <v>2017</v>
      </c>
    </row>
    <row r="28" spans="1:16" ht="21">
      <c r="A28" s="220"/>
      <c r="B28" s="220" t="s">
        <v>275</v>
      </c>
      <c r="C28" s="221"/>
      <c r="D28" s="221"/>
      <c r="E28" s="221"/>
      <c r="F28" s="221"/>
      <c r="G28" s="221"/>
      <c r="H28" s="221"/>
      <c r="I28" s="221"/>
      <c r="J28" s="221"/>
      <c r="K28" s="222"/>
      <c r="L28" s="222"/>
      <c r="M28" s="222"/>
      <c r="N28" s="222"/>
      <c r="O28" s="222"/>
      <c r="P28" s="222"/>
    </row>
    <row r="29" spans="1:16" ht="52.5">
      <c r="A29" s="223"/>
      <c r="B29" s="223" t="s">
        <v>276</v>
      </c>
      <c r="C29" s="224"/>
      <c r="D29" s="224"/>
      <c r="E29" s="224"/>
      <c r="F29" s="224"/>
      <c r="G29" s="224"/>
      <c r="H29" s="224"/>
      <c r="I29" s="224"/>
      <c r="J29" s="224"/>
      <c r="K29" s="225"/>
      <c r="L29" s="225"/>
      <c r="M29" s="225"/>
      <c r="N29" s="225"/>
      <c r="O29" s="225"/>
      <c r="P29" s="225"/>
    </row>
    <row r="30" spans="1:16" ht="12.75">
      <c r="A30" s="223"/>
      <c r="B30" s="223" t="s">
        <v>277</v>
      </c>
      <c r="C30" s="224"/>
      <c r="D30" s="224"/>
      <c r="E30" s="224"/>
      <c r="F30" s="224"/>
      <c r="G30" s="224"/>
      <c r="H30" s="224"/>
      <c r="I30" s="224"/>
      <c r="J30" s="224"/>
      <c r="K30" s="225"/>
      <c r="L30" s="225"/>
      <c r="M30" s="225"/>
      <c r="N30" s="225"/>
      <c r="O30" s="225"/>
      <c r="P30" s="225"/>
    </row>
    <row r="31" spans="1:16" ht="12.75">
      <c r="A31" s="223"/>
      <c r="B31" s="223" t="s">
        <v>278</v>
      </c>
      <c r="C31" s="224"/>
      <c r="D31" s="224"/>
      <c r="E31" s="224"/>
      <c r="F31" s="224"/>
      <c r="G31" s="224"/>
      <c r="H31" s="224"/>
      <c r="I31" s="224"/>
      <c r="J31" s="224"/>
      <c r="K31" s="225"/>
      <c r="L31" s="225"/>
      <c r="M31" s="225"/>
      <c r="N31" s="225"/>
      <c r="O31" s="225"/>
      <c r="P31" s="225"/>
    </row>
    <row r="32" spans="1:16" ht="21">
      <c r="A32" s="223"/>
      <c r="B32" s="223" t="s">
        <v>279</v>
      </c>
      <c r="C32" s="224"/>
      <c r="D32" s="224"/>
      <c r="E32" s="224"/>
      <c r="F32" s="224"/>
      <c r="G32" s="224"/>
      <c r="H32" s="224"/>
      <c r="I32" s="224"/>
      <c r="J32" s="224"/>
      <c r="K32" s="225"/>
      <c r="L32" s="225"/>
      <c r="M32" s="225"/>
      <c r="N32" s="225"/>
      <c r="O32" s="225"/>
      <c r="P32" s="225"/>
    </row>
    <row r="33" spans="1:16" ht="42">
      <c r="A33" s="226"/>
      <c r="B33" s="226" t="s">
        <v>280</v>
      </c>
      <c r="C33" s="227"/>
      <c r="D33" s="227"/>
      <c r="E33" s="227"/>
      <c r="F33" s="227"/>
      <c r="G33" s="227"/>
      <c r="H33" s="227"/>
      <c r="I33" s="227"/>
      <c r="J33" s="227"/>
      <c r="K33" s="228"/>
      <c r="L33" s="228"/>
      <c r="M33" s="228"/>
      <c r="N33" s="228"/>
      <c r="O33" s="228"/>
      <c r="P33" s="228"/>
    </row>
    <row r="34" spans="1:16" ht="12.75">
      <c r="A34" s="229" t="s">
        <v>254</v>
      </c>
      <c r="B34" s="229" t="s">
        <v>281</v>
      </c>
      <c r="C34" s="230">
        <f>C22+C21+C17</f>
        <v>2620207</v>
      </c>
      <c r="D34" s="230">
        <f>D23+D22+D18+D17</f>
        <v>0</v>
      </c>
      <c r="E34" s="230">
        <f>E23+E22+E21+E19+E18+E17</f>
        <v>5116096</v>
      </c>
      <c r="F34" s="230">
        <f aca="true" t="shared" si="0" ref="F34:P34">F23+F22+F21+F19+F18+F17</f>
        <v>4204596</v>
      </c>
      <c r="G34" s="230">
        <f t="shared" si="0"/>
        <v>3237253</v>
      </c>
      <c r="H34" s="230">
        <f t="shared" si="0"/>
        <v>2342253</v>
      </c>
      <c r="I34" s="230">
        <f t="shared" si="0"/>
        <v>1564389</v>
      </c>
      <c r="J34" s="230">
        <f t="shared" si="0"/>
        <v>794389</v>
      </c>
      <c r="K34" s="230">
        <f t="shared" si="0"/>
        <v>422389</v>
      </c>
      <c r="L34" s="230">
        <f t="shared" si="0"/>
        <v>202389</v>
      </c>
      <c r="M34" s="230">
        <f t="shared" si="0"/>
        <v>102389</v>
      </c>
      <c r="N34" s="230">
        <f t="shared" si="0"/>
        <v>0</v>
      </c>
      <c r="O34" s="230">
        <f t="shared" si="0"/>
        <v>0</v>
      </c>
      <c r="P34" s="230">
        <f t="shared" si="0"/>
        <v>0</v>
      </c>
    </row>
    <row r="35" spans="1:16" ht="21">
      <c r="A35" s="229" t="s">
        <v>256</v>
      </c>
      <c r="B35" s="229" t="s">
        <v>282</v>
      </c>
      <c r="C35" s="230">
        <v>21000000</v>
      </c>
      <c r="D35" s="230">
        <v>0</v>
      </c>
      <c r="E35" s="230">
        <v>18703000</v>
      </c>
      <c r="F35" s="230">
        <v>18500000</v>
      </c>
      <c r="G35" s="230">
        <v>17700000</v>
      </c>
      <c r="H35" s="230">
        <v>17800000</v>
      </c>
      <c r="I35" s="230">
        <v>17900000</v>
      </c>
      <c r="J35" s="230">
        <v>17900000</v>
      </c>
      <c r="K35" s="231">
        <v>18000000</v>
      </c>
      <c r="L35" s="231">
        <v>18000000</v>
      </c>
      <c r="M35" s="231">
        <v>18000000</v>
      </c>
      <c r="N35" s="231">
        <v>0</v>
      </c>
      <c r="O35" s="231">
        <v>0</v>
      </c>
      <c r="P35" s="231"/>
    </row>
    <row r="36" spans="1:16" ht="21">
      <c r="A36" s="229" t="s">
        <v>283</v>
      </c>
      <c r="B36" s="229" t="s">
        <v>284</v>
      </c>
      <c r="C36" s="232">
        <f aca="true" t="shared" si="1" ref="C36:J36">C34/C35</f>
        <v>0.1247717619047619</v>
      </c>
      <c r="D36" s="232" t="s">
        <v>42</v>
      </c>
      <c r="E36" s="232">
        <f>E34/E35</f>
        <v>0.2735441373041758</v>
      </c>
      <c r="F36" s="232">
        <f t="shared" si="1"/>
        <v>0.22727545945945946</v>
      </c>
      <c r="G36" s="232">
        <f t="shared" si="1"/>
        <v>0.18289564971751412</v>
      </c>
      <c r="H36" s="232">
        <f t="shared" si="1"/>
        <v>0.13158724719101123</v>
      </c>
      <c r="I36" s="232">
        <f t="shared" si="1"/>
        <v>0.08739603351955308</v>
      </c>
      <c r="J36" s="232">
        <f t="shared" si="1"/>
        <v>0.04437927374301676</v>
      </c>
      <c r="K36" s="232">
        <f>K34/K35</f>
        <v>0.023466055555555556</v>
      </c>
      <c r="L36" s="232">
        <f>L34/L35</f>
        <v>0.011243833333333333</v>
      </c>
      <c r="M36" s="232">
        <f>M34/M35</f>
        <v>0.005688277777777778</v>
      </c>
      <c r="N36" s="232" t="s">
        <v>42</v>
      </c>
      <c r="O36" s="232" t="s">
        <v>42</v>
      </c>
      <c r="P36" s="232" t="s">
        <v>42</v>
      </c>
    </row>
  </sheetData>
  <mergeCells count="25">
    <mergeCell ref="H2:J2"/>
    <mergeCell ref="N2:P2"/>
    <mergeCell ref="H3:J3"/>
    <mergeCell ref="N3:P3"/>
    <mergeCell ref="H4:J4"/>
    <mergeCell ref="N4:P4"/>
    <mergeCell ref="H5:J5"/>
    <mergeCell ref="N5:P5"/>
    <mergeCell ref="H6:J6"/>
    <mergeCell ref="N6:P6"/>
    <mergeCell ref="H7:J7"/>
    <mergeCell ref="N7:P7"/>
    <mergeCell ref="H8:J8"/>
    <mergeCell ref="A9:J9"/>
    <mergeCell ref="A10:P10"/>
    <mergeCell ref="A13:A14"/>
    <mergeCell ref="B13:B14"/>
    <mergeCell ref="C13:C14"/>
    <mergeCell ref="D13:P13"/>
    <mergeCell ref="C26:C27"/>
    <mergeCell ref="D26:P26"/>
    <mergeCell ref="A17:A19"/>
    <mergeCell ref="A21:A23"/>
    <mergeCell ref="A26:A27"/>
    <mergeCell ref="B26:B2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.875" style="0" bestFit="1" customWidth="1"/>
    <col min="2" max="2" width="20.00390625" style="0" customWidth="1"/>
    <col min="4" max="4" width="10.25390625" style="0" customWidth="1"/>
  </cols>
  <sheetData>
    <row r="1" spans="1:15" ht="15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 t="s">
        <v>42</v>
      </c>
      <c r="N1" s="106"/>
      <c r="O1" s="106"/>
    </row>
    <row r="2" spans="1:15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6" t="s">
        <v>83</v>
      </c>
      <c r="N2" s="106"/>
      <c r="O2" s="106"/>
    </row>
    <row r="3" spans="1:15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6" t="s">
        <v>326</v>
      </c>
      <c r="N3" s="106"/>
      <c r="O3" s="106"/>
    </row>
    <row r="4" spans="1:15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 t="s">
        <v>84</v>
      </c>
      <c r="N4" s="106"/>
      <c r="O4" s="106"/>
    </row>
    <row r="5" spans="1:15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6" t="s">
        <v>187</v>
      </c>
      <c r="N5" s="106"/>
      <c r="O5" s="106"/>
    </row>
    <row r="6" spans="1:15" ht="12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6" t="s">
        <v>85</v>
      </c>
      <c r="N6" s="106"/>
      <c r="O6" s="106"/>
    </row>
    <row r="7" spans="1:15" ht="15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 t="s">
        <v>86</v>
      </c>
      <c r="N7" s="108"/>
      <c r="O7" s="106"/>
    </row>
    <row r="8" spans="1:15" ht="15.7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8"/>
      <c r="O8" s="106"/>
    </row>
    <row r="9" spans="1:15" ht="15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08"/>
      <c r="O9" s="106"/>
    </row>
    <row r="10" spans="1:15" ht="15.75">
      <c r="A10" s="329" t="s">
        <v>87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</row>
    <row r="11" spans="1:15" ht="15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4"/>
      <c r="O11" s="104"/>
    </row>
    <row r="12" spans="1:15" ht="19.5">
      <c r="A12" s="110" t="s">
        <v>88</v>
      </c>
      <c r="B12" s="274" t="s">
        <v>89</v>
      </c>
      <c r="C12" s="274" t="s">
        <v>90</v>
      </c>
      <c r="D12" s="274" t="s">
        <v>91</v>
      </c>
      <c r="E12" s="110" t="s">
        <v>92</v>
      </c>
      <c r="F12" s="110" t="s">
        <v>93</v>
      </c>
      <c r="G12" s="276" t="s">
        <v>94</v>
      </c>
      <c r="H12" s="277"/>
      <c r="I12" s="277"/>
      <c r="J12" s="277"/>
      <c r="K12" s="277"/>
      <c r="L12" s="277"/>
      <c r="M12" s="277"/>
      <c r="N12" s="277"/>
      <c r="O12" s="278"/>
    </row>
    <row r="13" spans="1:15" ht="68.25">
      <c r="A13" s="110" t="s">
        <v>8</v>
      </c>
      <c r="B13" s="275"/>
      <c r="C13" s="275"/>
      <c r="D13" s="275"/>
      <c r="E13" s="110" t="s">
        <v>95</v>
      </c>
      <c r="F13" s="110" t="s">
        <v>96</v>
      </c>
      <c r="G13" s="110" t="s">
        <v>97</v>
      </c>
      <c r="H13" s="110" t="s">
        <v>98</v>
      </c>
      <c r="I13" s="110" t="s">
        <v>99</v>
      </c>
      <c r="J13" s="110" t="s">
        <v>100</v>
      </c>
      <c r="K13" s="110" t="s">
        <v>101</v>
      </c>
      <c r="L13" s="110" t="s">
        <v>102</v>
      </c>
      <c r="M13" s="110" t="s">
        <v>103</v>
      </c>
      <c r="N13" s="110" t="s">
        <v>104</v>
      </c>
      <c r="O13" s="115" t="s">
        <v>105</v>
      </c>
    </row>
    <row r="14" spans="1:15" ht="28.5" customHeight="1">
      <c r="A14" s="116" t="s">
        <v>106</v>
      </c>
      <c r="B14" s="117" t="s">
        <v>107</v>
      </c>
      <c r="C14" s="112" t="s">
        <v>108</v>
      </c>
      <c r="D14" s="118">
        <v>37000</v>
      </c>
      <c r="E14" s="119">
        <v>29000</v>
      </c>
      <c r="F14" s="119">
        <v>8000</v>
      </c>
      <c r="G14" s="119">
        <v>8000</v>
      </c>
      <c r="H14" s="119"/>
      <c r="I14" s="119"/>
      <c r="J14" s="119"/>
      <c r="K14" s="119"/>
      <c r="L14" s="119"/>
      <c r="M14" s="119"/>
      <c r="N14" s="119"/>
      <c r="O14" s="120"/>
    </row>
    <row r="15" spans="1:15" ht="30" customHeight="1">
      <c r="A15" s="116" t="s">
        <v>106</v>
      </c>
      <c r="B15" s="121" t="s">
        <v>109</v>
      </c>
      <c r="C15" s="122">
        <v>2006</v>
      </c>
      <c r="D15" s="123">
        <v>8000</v>
      </c>
      <c r="E15" s="119"/>
      <c r="F15" s="119">
        <v>8000</v>
      </c>
      <c r="G15" s="119">
        <v>8000</v>
      </c>
      <c r="H15" s="119"/>
      <c r="I15" s="119"/>
      <c r="J15" s="119"/>
      <c r="K15" s="119"/>
      <c r="L15" s="119"/>
      <c r="M15" s="119"/>
      <c r="N15" s="119"/>
      <c r="O15" s="120"/>
    </row>
    <row r="16" spans="1:15" ht="45.75" customHeight="1">
      <c r="A16" s="116" t="s">
        <v>106</v>
      </c>
      <c r="B16" s="121" t="s">
        <v>110</v>
      </c>
      <c r="C16" s="122">
        <v>2006</v>
      </c>
      <c r="D16" s="123">
        <v>6000</v>
      </c>
      <c r="E16" s="119"/>
      <c r="F16" s="119">
        <v>6000</v>
      </c>
      <c r="G16" s="119">
        <v>6000</v>
      </c>
      <c r="H16" s="119"/>
      <c r="I16" s="119"/>
      <c r="J16" s="119"/>
      <c r="K16" s="119"/>
      <c r="L16" s="119"/>
      <c r="M16" s="119"/>
      <c r="N16" s="119"/>
      <c r="O16" s="120"/>
    </row>
    <row r="17" spans="1:15" ht="12.75">
      <c r="A17" s="351" t="s">
        <v>106</v>
      </c>
      <c r="B17" s="332" t="s">
        <v>111</v>
      </c>
      <c r="C17" s="331">
        <v>2006</v>
      </c>
      <c r="D17" s="364">
        <v>381611</v>
      </c>
      <c r="E17" s="364">
        <v>25611</v>
      </c>
      <c r="F17" s="364">
        <v>356000</v>
      </c>
      <c r="G17" s="364">
        <v>80000</v>
      </c>
      <c r="H17" s="119"/>
      <c r="I17" s="274"/>
      <c r="J17" s="113" t="s">
        <v>112</v>
      </c>
      <c r="K17" s="113"/>
      <c r="L17" s="274"/>
      <c r="M17" s="274"/>
      <c r="N17" s="274"/>
      <c r="O17" s="274"/>
    </row>
    <row r="18" spans="1:15" ht="21" customHeight="1">
      <c r="A18" s="358"/>
      <c r="B18" s="261"/>
      <c r="C18" s="272"/>
      <c r="D18" s="365"/>
      <c r="E18" s="365"/>
      <c r="F18" s="365"/>
      <c r="G18" s="365"/>
      <c r="H18" s="126"/>
      <c r="I18" s="275"/>
      <c r="J18" s="126">
        <v>276000</v>
      </c>
      <c r="K18" s="126"/>
      <c r="L18" s="275"/>
      <c r="M18" s="275"/>
      <c r="N18" s="275"/>
      <c r="O18" s="275"/>
    </row>
    <row r="19" spans="1:15" ht="12.75">
      <c r="A19" s="351"/>
      <c r="B19" s="332" t="s">
        <v>113</v>
      </c>
      <c r="C19" s="331">
        <v>2006</v>
      </c>
      <c r="D19" s="364">
        <v>376435</v>
      </c>
      <c r="E19" s="364">
        <v>16435</v>
      </c>
      <c r="F19" s="364">
        <v>360000</v>
      </c>
      <c r="G19" s="119">
        <v>90000</v>
      </c>
      <c r="H19" s="119"/>
      <c r="I19" s="274"/>
      <c r="J19" s="119" t="s">
        <v>112</v>
      </c>
      <c r="K19" s="119"/>
      <c r="L19" s="274"/>
      <c r="M19" s="274"/>
      <c r="N19" s="274"/>
      <c r="O19" s="274"/>
    </row>
    <row r="20" spans="1:15" ht="12.75">
      <c r="A20" s="361"/>
      <c r="B20" s="336"/>
      <c r="C20" s="339"/>
      <c r="D20" s="345"/>
      <c r="E20" s="345"/>
      <c r="F20" s="345"/>
      <c r="G20" s="118" t="s">
        <v>42</v>
      </c>
      <c r="H20" s="118"/>
      <c r="I20" s="363"/>
      <c r="J20" s="118">
        <v>270000</v>
      </c>
      <c r="K20" s="118"/>
      <c r="L20" s="363"/>
      <c r="M20" s="363"/>
      <c r="N20" s="363"/>
      <c r="O20" s="363"/>
    </row>
    <row r="21" spans="1:15" ht="12.75">
      <c r="A21" s="128"/>
      <c r="B21" s="121" t="s">
        <v>114</v>
      </c>
      <c r="C21" s="122">
        <v>2006</v>
      </c>
      <c r="D21" s="123">
        <v>8000</v>
      </c>
      <c r="E21" s="123"/>
      <c r="F21" s="123">
        <v>8000</v>
      </c>
      <c r="G21" s="123">
        <v>8000</v>
      </c>
      <c r="H21" s="123"/>
      <c r="I21" s="122"/>
      <c r="J21" s="123"/>
      <c r="K21" s="123"/>
      <c r="L21" s="122"/>
      <c r="M21" s="122"/>
      <c r="N21" s="122"/>
      <c r="O21" s="122"/>
    </row>
    <row r="22" spans="1:15" ht="12.75">
      <c r="A22" s="361"/>
      <c r="B22" s="336" t="s">
        <v>115</v>
      </c>
      <c r="C22" s="340">
        <v>2006</v>
      </c>
      <c r="D22" s="337">
        <v>933118</v>
      </c>
      <c r="E22" s="337">
        <v>26010</v>
      </c>
      <c r="F22" s="337">
        <v>907108</v>
      </c>
      <c r="G22" s="133">
        <v>29161</v>
      </c>
      <c r="H22" s="133">
        <v>0</v>
      </c>
      <c r="I22" s="133">
        <v>538176</v>
      </c>
      <c r="J22" s="133" t="s">
        <v>112</v>
      </c>
      <c r="K22" s="133"/>
      <c r="L22" s="340"/>
      <c r="M22" s="340"/>
      <c r="N22" s="337">
        <v>0</v>
      </c>
      <c r="O22" s="335"/>
    </row>
    <row r="23" spans="1:15" ht="12.75">
      <c r="A23" s="358"/>
      <c r="B23" s="261"/>
      <c r="C23" s="263"/>
      <c r="D23" s="270"/>
      <c r="E23" s="270"/>
      <c r="F23" s="270"/>
      <c r="G23" s="134">
        <v>0</v>
      </c>
      <c r="H23" s="134"/>
      <c r="I23" s="133">
        <v>89771</v>
      </c>
      <c r="J23" s="134">
        <v>250000</v>
      </c>
      <c r="K23" s="134"/>
      <c r="L23" s="263"/>
      <c r="M23" s="263"/>
      <c r="N23" s="270"/>
      <c r="O23" s="357"/>
    </row>
    <row r="24" spans="1:15" ht="19.5">
      <c r="A24" s="110" t="s">
        <v>88</v>
      </c>
      <c r="B24" s="274" t="s">
        <v>89</v>
      </c>
      <c r="C24" s="274" t="s">
        <v>90</v>
      </c>
      <c r="D24" s="274" t="s">
        <v>91</v>
      </c>
      <c r="E24" s="110" t="s">
        <v>92</v>
      </c>
      <c r="F24" s="110" t="s">
        <v>93</v>
      </c>
      <c r="G24" s="276" t="s">
        <v>94</v>
      </c>
      <c r="H24" s="277"/>
      <c r="I24" s="277"/>
      <c r="J24" s="277"/>
      <c r="K24" s="277"/>
      <c r="L24" s="277"/>
      <c r="M24" s="277"/>
      <c r="N24" s="277"/>
      <c r="O24" s="278"/>
    </row>
    <row r="25" spans="1:15" ht="68.25">
      <c r="A25" s="110" t="s">
        <v>8</v>
      </c>
      <c r="B25" s="275"/>
      <c r="C25" s="275"/>
      <c r="D25" s="275"/>
      <c r="E25" s="110" t="s">
        <v>95</v>
      </c>
      <c r="F25" s="110" t="s">
        <v>96</v>
      </c>
      <c r="G25" s="110" t="s">
        <v>97</v>
      </c>
      <c r="H25" s="110" t="s">
        <v>98</v>
      </c>
      <c r="I25" s="110" t="s">
        <v>99</v>
      </c>
      <c r="J25" s="110" t="s">
        <v>100</v>
      </c>
      <c r="K25" s="110" t="s">
        <v>101</v>
      </c>
      <c r="L25" s="110" t="s">
        <v>102</v>
      </c>
      <c r="M25" s="110" t="s">
        <v>103</v>
      </c>
      <c r="N25" s="110" t="s">
        <v>104</v>
      </c>
      <c r="O25" s="115" t="s">
        <v>105</v>
      </c>
    </row>
    <row r="26" spans="1:15" ht="12.75">
      <c r="A26" s="351" t="s">
        <v>17</v>
      </c>
      <c r="B26" s="332" t="s">
        <v>116</v>
      </c>
      <c r="C26" s="333" t="s">
        <v>117</v>
      </c>
      <c r="D26" s="264">
        <v>813838</v>
      </c>
      <c r="E26" s="264">
        <v>89000</v>
      </c>
      <c r="F26" s="264">
        <f>F28+F29+F30+F31+F32</f>
        <v>724838</v>
      </c>
      <c r="G26" s="264">
        <f>G28+G29+G30+G31+G32</f>
        <v>313723</v>
      </c>
      <c r="H26" s="135"/>
      <c r="I26" s="264">
        <f>I28+I29+I30+I31+I32</f>
        <v>411115</v>
      </c>
      <c r="J26" s="135" t="s">
        <v>42</v>
      </c>
      <c r="K26" s="135"/>
      <c r="L26" s="333"/>
      <c r="M26" s="333"/>
      <c r="N26" s="341">
        <v>0</v>
      </c>
      <c r="O26" s="334"/>
    </row>
    <row r="27" spans="1:15" ht="27" customHeight="1">
      <c r="A27" s="358"/>
      <c r="B27" s="261"/>
      <c r="C27" s="263"/>
      <c r="D27" s="270"/>
      <c r="E27" s="270"/>
      <c r="F27" s="270"/>
      <c r="G27" s="270"/>
      <c r="H27" s="134">
        <v>0</v>
      </c>
      <c r="I27" s="270"/>
      <c r="J27" s="134">
        <f>J28+J29+J30+J31+J32</f>
        <v>0</v>
      </c>
      <c r="K27" s="134"/>
      <c r="L27" s="263"/>
      <c r="M27" s="263"/>
      <c r="N27" s="268"/>
      <c r="O27" s="357"/>
    </row>
    <row r="28" spans="1:15" ht="19.5" customHeight="1">
      <c r="A28" s="137"/>
      <c r="B28" s="124" t="s">
        <v>118</v>
      </c>
      <c r="C28" s="130" t="s">
        <v>42</v>
      </c>
      <c r="D28" s="135">
        <v>0</v>
      </c>
      <c r="E28" s="135"/>
      <c r="F28" s="135">
        <v>217000</v>
      </c>
      <c r="G28" s="135">
        <v>46772</v>
      </c>
      <c r="H28" s="135">
        <v>0</v>
      </c>
      <c r="I28" s="135">
        <v>170228</v>
      </c>
      <c r="J28" s="135">
        <v>0</v>
      </c>
      <c r="K28" s="135"/>
      <c r="L28" s="135"/>
      <c r="M28" s="130"/>
      <c r="N28" s="136"/>
      <c r="O28" s="131"/>
    </row>
    <row r="29" spans="1:15" ht="17.25" customHeight="1">
      <c r="A29" s="138"/>
      <c r="B29" s="117" t="s">
        <v>119</v>
      </c>
      <c r="C29" s="129" t="s">
        <v>42</v>
      </c>
      <c r="D29" s="133"/>
      <c r="E29" s="133"/>
      <c r="F29" s="133">
        <v>48000</v>
      </c>
      <c r="G29" s="133">
        <v>48000</v>
      </c>
      <c r="H29" s="133">
        <v>0</v>
      </c>
      <c r="I29" s="133">
        <v>0</v>
      </c>
      <c r="J29" s="133">
        <v>0</v>
      </c>
      <c r="K29" s="133"/>
      <c r="L29" s="133"/>
      <c r="M29" s="129"/>
      <c r="N29" s="139"/>
      <c r="O29" s="132"/>
    </row>
    <row r="30" spans="1:15" ht="20.25" customHeight="1">
      <c r="A30" s="138"/>
      <c r="B30" s="117" t="s">
        <v>120</v>
      </c>
      <c r="C30" s="129" t="s">
        <v>42</v>
      </c>
      <c r="D30" s="133"/>
      <c r="E30" s="133"/>
      <c r="F30" s="133">
        <v>138000</v>
      </c>
      <c r="G30" s="133">
        <v>138000</v>
      </c>
      <c r="H30" s="133">
        <v>0</v>
      </c>
      <c r="I30" s="133">
        <v>0</v>
      </c>
      <c r="J30" s="133">
        <v>0</v>
      </c>
      <c r="K30" s="133"/>
      <c r="L30" s="133"/>
      <c r="M30" s="129"/>
      <c r="N30" s="139"/>
      <c r="O30" s="132"/>
    </row>
    <row r="31" spans="1:15" ht="18" customHeight="1">
      <c r="A31" s="138"/>
      <c r="B31" s="117" t="s">
        <v>121</v>
      </c>
      <c r="C31" s="129" t="s">
        <v>42</v>
      </c>
      <c r="D31" s="133"/>
      <c r="E31" s="133"/>
      <c r="F31" s="133">
        <v>211838</v>
      </c>
      <c r="G31" s="133">
        <v>55951</v>
      </c>
      <c r="H31" s="133">
        <v>0</v>
      </c>
      <c r="I31" s="133">
        <v>155887</v>
      </c>
      <c r="J31" s="133">
        <v>0</v>
      </c>
      <c r="K31" s="133"/>
      <c r="L31" s="133"/>
      <c r="M31" s="129"/>
      <c r="N31" s="139"/>
      <c r="O31" s="132"/>
    </row>
    <row r="32" spans="1:15" ht="21.75" customHeight="1" thickBot="1">
      <c r="A32" s="138"/>
      <c r="B32" s="117" t="s">
        <v>122</v>
      </c>
      <c r="C32" s="129"/>
      <c r="D32" s="133"/>
      <c r="E32" s="133"/>
      <c r="F32" s="133">
        <v>110000</v>
      </c>
      <c r="G32" s="133">
        <v>25000</v>
      </c>
      <c r="H32" s="133">
        <v>0</v>
      </c>
      <c r="I32" s="133">
        <v>85000</v>
      </c>
      <c r="J32" s="133">
        <v>0</v>
      </c>
      <c r="K32" s="133"/>
      <c r="L32" s="133"/>
      <c r="M32" s="129"/>
      <c r="N32" s="139"/>
      <c r="O32" s="132"/>
    </row>
    <row r="33" spans="1:15" ht="14.25" thickBot="1" thickTop="1">
      <c r="A33" s="140"/>
      <c r="B33" s="141" t="s">
        <v>123</v>
      </c>
      <c r="C33" s="141"/>
      <c r="D33" s="142">
        <f>D26+D22+D21+D19+D17+D16+D15+D14</f>
        <v>2564002</v>
      </c>
      <c r="E33" s="142">
        <f>E26+E22+E19+E17+E16+E15+E14</f>
        <v>186056</v>
      </c>
      <c r="F33" s="142">
        <f>F26+F22+F21+F19+F17+F16+F15+F14</f>
        <v>2377946</v>
      </c>
      <c r="G33" s="142">
        <f>G26+G22+G21+G19+G17+G16+G15+G14</f>
        <v>542884</v>
      </c>
      <c r="H33" s="142">
        <f>H27+H22</f>
        <v>0</v>
      </c>
      <c r="I33" s="142">
        <f>I26+I23+I22+I19+I17+I16+I15+I14</f>
        <v>1039062</v>
      </c>
      <c r="J33" s="142">
        <f>J27+J23+J20+J18+J16+J15+J14</f>
        <v>796000</v>
      </c>
      <c r="K33" s="142"/>
      <c r="L33" s="142">
        <f>L26+L22+L19+L17+L16+L15+L14</f>
        <v>0</v>
      </c>
      <c r="M33" s="142">
        <f>M26+M22+M19+M17+M16+M15+M14</f>
        <v>0</v>
      </c>
      <c r="N33" s="142">
        <f>N26+N22+N19+N17+N16+N15+N14</f>
        <v>0</v>
      </c>
      <c r="O33" s="142">
        <f>O26+O22+O19+O17+O16+O15+O14</f>
        <v>0</v>
      </c>
    </row>
    <row r="34" spans="1:15" ht="13.5" thickTop="1">
      <c r="A34" s="271">
        <v>60016</v>
      </c>
      <c r="B34" s="273" t="s">
        <v>124</v>
      </c>
      <c r="C34" s="262">
        <v>2006</v>
      </c>
      <c r="D34" s="269">
        <v>180000</v>
      </c>
      <c r="E34" s="362"/>
      <c r="F34" s="269">
        <v>180000</v>
      </c>
      <c r="G34" s="269">
        <v>29000</v>
      </c>
      <c r="H34" s="362"/>
      <c r="I34" s="362"/>
      <c r="J34" s="269">
        <v>90000</v>
      </c>
      <c r="K34" s="362"/>
      <c r="L34" s="269">
        <v>40000</v>
      </c>
      <c r="M34" s="146" t="s">
        <v>125</v>
      </c>
      <c r="N34" s="362"/>
      <c r="O34" s="362"/>
    </row>
    <row r="35" spans="1:15" ht="32.25" customHeight="1">
      <c r="A35" s="272"/>
      <c r="B35" s="261"/>
      <c r="C35" s="263"/>
      <c r="D35" s="270"/>
      <c r="E35" s="360"/>
      <c r="F35" s="270"/>
      <c r="G35" s="270"/>
      <c r="H35" s="360"/>
      <c r="I35" s="360"/>
      <c r="J35" s="270"/>
      <c r="K35" s="360"/>
      <c r="L35" s="270"/>
      <c r="M35" s="134">
        <v>21000</v>
      </c>
      <c r="N35" s="360"/>
      <c r="O35" s="360"/>
    </row>
    <row r="36" spans="1:15" ht="12.75">
      <c r="A36" s="331">
        <v>60016</v>
      </c>
      <c r="B36" s="332" t="s">
        <v>126</v>
      </c>
      <c r="C36" s="333">
        <v>2006</v>
      </c>
      <c r="D36" s="264">
        <v>180000</v>
      </c>
      <c r="E36" s="359"/>
      <c r="F36" s="264">
        <v>180000</v>
      </c>
      <c r="G36" s="264">
        <v>70000</v>
      </c>
      <c r="H36" s="359"/>
      <c r="I36" s="359"/>
      <c r="J36" s="264">
        <v>90000</v>
      </c>
      <c r="K36" s="359"/>
      <c r="L36" s="264">
        <v>0</v>
      </c>
      <c r="M36" s="135" t="s">
        <v>125</v>
      </c>
      <c r="N36" s="359"/>
      <c r="O36" s="359"/>
    </row>
    <row r="37" spans="1:15" ht="12.75">
      <c r="A37" s="272"/>
      <c r="B37" s="261"/>
      <c r="C37" s="263"/>
      <c r="D37" s="270"/>
      <c r="E37" s="360"/>
      <c r="F37" s="270"/>
      <c r="G37" s="270"/>
      <c r="H37" s="360"/>
      <c r="I37" s="360"/>
      <c r="J37" s="270"/>
      <c r="K37" s="360"/>
      <c r="L37" s="270"/>
      <c r="M37" s="134">
        <v>20000</v>
      </c>
      <c r="N37" s="360"/>
      <c r="O37" s="360"/>
    </row>
    <row r="38" spans="1:15" ht="58.5">
      <c r="A38" s="351" t="s">
        <v>127</v>
      </c>
      <c r="B38" s="124" t="s">
        <v>128</v>
      </c>
      <c r="C38" s="333" t="s">
        <v>129</v>
      </c>
      <c r="D38" s="264">
        <v>1880892</v>
      </c>
      <c r="E38" s="264">
        <v>20293</v>
      </c>
      <c r="F38" s="264">
        <v>1860599</v>
      </c>
      <c r="G38" s="147" t="s">
        <v>125</v>
      </c>
      <c r="H38" s="147"/>
      <c r="I38" s="148">
        <v>1105237</v>
      </c>
      <c r="J38" s="149" t="s">
        <v>130</v>
      </c>
      <c r="K38" s="149"/>
      <c r="L38" s="355"/>
      <c r="M38" s="355"/>
      <c r="N38" s="341">
        <v>0</v>
      </c>
      <c r="O38" s="334"/>
    </row>
    <row r="39" spans="1:15" ht="30.75" customHeight="1">
      <c r="A39" s="361"/>
      <c r="B39" s="336" t="s">
        <v>131</v>
      </c>
      <c r="C39" s="340"/>
      <c r="D39" s="337"/>
      <c r="E39" s="337"/>
      <c r="F39" s="337"/>
      <c r="G39" s="133">
        <v>21002</v>
      </c>
      <c r="H39" s="133"/>
      <c r="I39" s="264">
        <v>184360</v>
      </c>
      <c r="J39" s="345">
        <v>550000</v>
      </c>
      <c r="K39" s="118"/>
      <c r="L39" s="338"/>
      <c r="M39" s="338"/>
      <c r="N39" s="342"/>
      <c r="O39" s="335"/>
    </row>
    <row r="40" spans="1:15" ht="21" customHeight="1">
      <c r="A40" s="361"/>
      <c r="B40" s="336"/>
      <c r="C40" s="340"/>
      <c r="D40" s="337"/>
      <c r="E40" s="337"/>
      <c r="F40" s="337"/>
      <c r="G40" s="133"/>
      <c r="H40" s="133"/>
      <c r="I40" s="337"/>
      <c r="J40" s="345"/>
      <c r="K40" s="118"/>
      <c r="L40" s="338"/>
      <c r="M40" s="338"/>
      <c r="N40" s="342"/>
      <c r="O40" s="335"/>
    </row>
    <row r="41" spans="1:15" ht="12.75">
      <c r="A41" s="351" t="s">
        <v>127</v>
      </c>
      <c r="B41" s="332" t="s">
        <v>132</v>
      </c>
      <c r="C41" s="333" t="s">
        <v>133</v>
      </c>
      <c r="D41" s="264">
        <v>288000</v>
      </c>
      <c r="E41" s="264"/>
      <c r="F41" s="264">
        <v>125000</v>
      </c>
      <c r="G41" s="264">
        <v>25000</v>
      </c>
      <c r="H41" s="264"/>
      <c r="I41" s="264"/>
      <c r="J41" s="119" t="s">
        <v>130</v>
      </c>
      <c r="K41" s="119"/>
      <c r="L41" s="135" t="s">
        <v>125</v>
      </c>
      <c r="M41" s="355"/>
      <c r="N41" s="341">
        <v>163000</v>
      </c>
      <c r="O41" s="334"/>
    </row>
    <row r="42" spans="1:15" ht="16.5" customHeight="1">
      <c r="A42" s="358"/>
      <c r="B42" s="261"/>
      <c r="C42" s="263"/>
      <c r="D42" s="270"/>
      <c r="E42" s="270"/>
      <c r="F42" s="270"/>
      <c r="G42" s="270"/>
      <c r="H42" s="270"/>
      <c r="I42" s="270"/>
      <c r="J42" s="126">
        <v>50000</v>
      </c>
      <c r="K42" s="126"/>
      <c r="L42" s="134">
        <v>50000</v>
      </c>
      <c r="M42" s="356"/>
      <c r="N42" s="268"/>
      <c r="O42" s="357"/>
    </row>
    <row r="43" spans="1:15" ht="19.5">
      <c r="A43" s="110" t="s">
        <v>88</v>
      </c>
      <c r="B43" s="274" t="s">
        <v>89</v>
      </c>
      <c r="C43" s="274" t="s">
        <v>90</v>
      </c>
      <c r="D43" s="274" t="s">
        <v>91</v>
      </c>
      <c r="E43" s="110" t="s">
        <v>92</v>
      </c>
      <c r="F43" s="110" t="s">
        <v>93</v>
      </c>
      <c r="G43" s="276" t="s">
        <v>94</v>
      </c>
      <c r="H43" s="277"/>
      <c r="I43" s="277"/>
      <c r="J43" s="277"/>
      <c r="K43" s="277"/>
      <c r="L43" s="277"/>
      <c r="M43" s="277"/>
      <c r="N43" s="277"/>
      <c r="O43" s="278"/>
    </row>
    <row r="44" spans="1:15" ht="68.25">
      <c r="A44" s="110" t="s">
        <v>8</v>
      </c>
      <c r="B44" s="275"/>
      <c r="C44" s="275"/>
      <c r="D44" s="275"/>
      <c r="E44" s="110" t="s">
        <v>95</v>
      </c>
      <c r="F44" s="110" t="s">
        <v>96</v>
      </c>
      <c r="G44" s="110" t="s">
        <v>97</v>
      </c>
      <c r="H44" s="110" t="s">
        <v>98</v>
      </c>
      <c r="I44" s="110" t="s">
        <v>99</v>
      </c>
      <c r="J44" s="110" t="s">
        <v>100</v>
      </c>
      <c r="K44" s="110" t="s">
        <v>101</v>
      </c>
      <c r="L44" s="110" t="s">
        <v>102</v>
      </c>
      <c r="M44" s="110" t="s">
        <v>103</v>
      </c>
      <c r="N44" s="110" t="s">
        <v>104</v>
      </c>
      <c r="O44" s="115" t="s">
        <v>105</v>
      </c>
    </row>
    <row r="45" spans="1:15" ht="19.5">
      <c r="A45" s="128" t="s">
        <v>127</v>
      </c>
      <c r="B45" s="121" t="s">
        <v>134</v>
      </c>
      <c r="C45" s="151" t="s">
        <v>133</v>
      </c>
      <c r="D45" s="152">
        <v>55000</v>
      </c>
      <c r="E45" s="152"/>
      <c r="F45" s="152">
        <v>23000</v>
      </c>
      <c r="G45" s="152">
        <v>23000</v>
      </c>
      <c r="H45" s="152"/>
      <c r="I45" s="152"/>
      <c r="J45" s="123"/>
      <c r="K45" s="123"/>
      <c r="L45" s="153"/>
      <c r="M45" s="153"/>
      <c r="N45" s="154">
        <v>32000</v>
      </c>
      <c r="O45" s="155"/>
    </row>
    <row r="46" spans="1:15" ht="29.25">
      <c r="A46" s="128" t="s">
        <v>127</v>
      </c>
      <c r="B46" s="121" t="s">
        <v>135</v>
      </c>
      <c r="C46" s="151">
        <v>2006</v>
      </c>
      <c r="D46" s="152">
        <v>40000</v>
      </c>
      <c r="E46" s="152"/>
      <c r="F46" s="152">
        <v>40000</v>
      </c>
      <c r="G46" s="152">
        <v>40000</v>
      </c>
      <c r="H46" s="152"/>
      <c r="I46" s="152"/>
      <c r="J46" s="123"/>
      <c r="K46" s="123"/>
      <c r="L46" s="153"/>
      <c r="M46" s="153"/>
      <c r="N46" s="154"/>
      <c r="O46" s="155"/>
    </row>
    <row r="47" spans="1:15" ht="29.25">
      <c r="A47" s="128" t="s">
        <v>127</v>
      </c>
      <c r="B47" s="121" t="s">
        <v>136</v>
      </c>
      <c r="C47" s="151" t="s">
        <v>133</v>
      </c>
      <c r="D47" s="152">
        <v>77000</v>
      </c>
      <c r="E47" s="152"/>
      <c r="F47" s="152">
        <v>27000</v>
      </c>
      <c r="G47" s="152">
        <v>27000</v>
      </c>
      <c r="H47" s="152"/>
      <c r="I47" s="152"/>
      <c r="J47" s="123"/>
      <c r="K47" s="123"/>
      <c r="L47" s="153"/>
      <c r="M47" s="153"/>
      <c r="N47" s="154">
        <v>50000</v>
      </c>
      <c r="O47" s="155"/>
    </row>
    <row r="48" spans="1:15" ht="20.25" thickBot="1">
      <c r="A48" s="127" t="s">
        <v>127</v>
      </c>
      <c r="B48" s="117" t="s">
        <v>137</v>
      </c>
      <c r="C48" s="129" t="s">
        <v>133</v>
      </c>
      <c r="D48" s="133">
        <v>134000</v>
      </c>
      <c r="E48" s="133"/>
      <c r="F48" s="133">
        <v>23000</v>
      </c>
      <c r="G48" s="133">
        <v>23000</v>
      </c>
      <c r="H48" s="133"/>
      <c r="I48" s="133"/>
      <c r="J48" s="118"/>
      <c r="K48" s="118"/>
      <c r="L48" s="111"/>
      <c r="M48" s="111"/>
      <c r="N48" s="139">
        <v>111000</v>
      </c>
      <c r="O48" s="132"/>
    </row>
    <row r="49" spans="1:15" ht="14.25" thickBot="1" thickTop="1">
      <c r="A49" s="140"/>
      <c r="B49" s="141" t="s">
        <v>138</v>
      </c>
      <c r="C49" s="141"/>
      <c r="D49" s="142">
        <f>D48+D47+D46+D45+D41+D38+D36+D34</f>
        <v>2834892</v>
      </c>
      <c r="E49" s="142">
        <f>E48+E47+E46+E45+E41+E38+E36+E34</f>
        <v>20293</v>
      </c>
      <c r="F49" s="142">
        <f>F48+F47+F46+F45+F41+F38+F36+F34</f>
        <v>2458599</v>
      </c>
      <c r="G49" s="142">
        <f>G48+G47+G46+G45+G41+G39+G36+G34</f>
        <v>258002</v>
      </c>
      <c r="H49" s="142">
        <f>H48+H47+H46+H45+H41+H39+H36+H34</f>
        <v>0</v>
      </c>
      <c r="I49" s="142">
        <f>I48+I47+I46+I45+I41+I39+I38+I36+I34</f>
        <v>1289597</v>
      </c>
      <c r="J49" s="142">
        <f>J48+J47+J46+J45+J42+J39+J36+J34</f>
        <v>780000</v>
      </c>
      <c r="K49" s="142">
        <f>K48+K47+K46+K45+K42+K40+K39+K36+K34</f>
        <v>0</v>
      </c>
      <c r="L49" s="142">
        <f>L48+L47+L46+L45+L42+L38+L36+L34</f>
        <v>90000</v>
      </c>
      <c r="M49" s="142">
        <f>M48+M47+M46+M45+M41+M38+M37+M35</f>
        <v>41000</v>
      </c>
      <c r="N49" s="142">
        <f>N48+N47+N46+N45+N41+N38+N36+N34</f>
        <v>356000</v>
      </c>
      <c r="O49" s="142">
        <f>O48+O47+O46+O45+O41+O38+O36+O34</f>
        <v>0</v>
      </c>
    </row>
    <row r="50" spans="1:15" ht="39.75" thickTop="1">
      <c r="A50" s="156" t="s">
        <v>139</v>
      </c>
      <c r="B50" s="157" t="s">
        <v>140</v>
      </c>
      <c r="C50" s="158" t="s">
        <v>133</v>
      </c>
      <c r="D50" s="159">
        <v>2855000</v>
      </c>
      <c r="E50" s="159">
        <v>55000</v>
      </c>
      <c r="F50" s="159">
        <v>40000</v>
      </c>
      <c r="G50" s="159">
        <v>40000</v>
      </c>
      <c r="H50" s="159"/>
      <c r="I50" s="159">
        <v>0</v>
      </c>
      <c r="J50" s="159">
        <v>0</v>
      </c>
      <c r="K50" s="159"/>
      <c r="L50" s="159"/>
      <c r="M50" s="159"/>
      <c r="N50" s="159">
        <v>2760000</v>
      </c>
      <c r="O50" s="159"/>
    </row>
    <row r="51" spans="1:15" ht="19.5">
      <c r="A51" s="351" t="s">
        <v>139</v>
      </c>
      <c r="B51" s="332" t="s">
        <v>141</v>
      </c>
      <c r="C51" s="333">
        <v>2006</v>
      </c>
      <c r="D51" s="264">
        <v>60000</v>
      </c>
      <c r="E51" s="264"/>
      <c r="F51" s="264">
        <v>60000</v>
      </c>
      <c r="G51" s="264">
        <v>3000</v>
      </c>
      <c r="H51" s="264"/>
      <c r="I51" s="264"/>
      <c r="J51" s="264"/>
      <c r="K51" s="133"/>
      <c r="L51" s="133" t="s">
        <v>142</v>
      </c>
      <c r="M51" s="264"/>
      <c r="N51" s="264"/>
      <c r="O51" s="264"/>
    </row>
    <row r="52" spans="1:15" ht="13.5" thickBot="1">
      <c r="A52" s="352"/>
      <c r="B52" s="353"/>
      <c r="C52" s="354"/>
      <c r="D52" s="350"/>
      <c r="E52" s="350"/>
      <c r="F52" s="350"/>
      <c r="G52" s="350"/>
      <c r="H52" s="350"/>
      <c r="I52" s="350"/>
      <c r="J52" s="350"/>
      <c r="K52" s="133"/>
      <c r="L52" s="161">
        <v>57000</v>
      </c>
      <c r="M52" s="350"/>
      <c r="N52" s="350"/>
      <c r="O52" s="350"/>
    </row>
    <row r="53" spans="1:15" ht="14.25" thickBot="1" thickTop="1">
      <c r="A53" s="140"/>
      <c r="B53" s="141" t="s">
        <v>143</v>
      </c>
      <c r="C53" s="141"/>
      <c r="D53" s="142">
        <f>SUM(D50:D51)</f>
        <v>2915000</v>
      </c>
      <c r="E53" s="142">
        <f aca="true" t="shared" si="0" ref="E53:O53">SUM(E50:E52)</f>
        <v>55000</v>
      </c>
      <c r="F53" s="142">
        <f>SUM(F50:F51)</f>
        <v>100000</v>
      </c>
      <c r="G53" s="142">
        <f>SUM(G50:G51)</f>
        <v>43000</v>
      </c>
      <c r="H53" s="142">
        <f t="shared" si="0"/>
        <v>0</v>
      </c>
      <c r="I53" s="142">
        <f t="shared" si="0"/>
        <v>0</v>
      </c>
      <c r="J53" s="142">
        <f t="shared" si="0"/>
        <v>0</v>
      </c>
      <c r="K53" s="142"/>
      <c r="L53" s="142">
        <f t="shared" si="0"/>
        <v>57000</v>
      </c>
      <c r="M53" s="142">
        <f t="shared" si="0"/>
        <v>0</v>
      </c>
      <c r="N53" s="142">
        <f t="shared" si="0"/>
        <v>2760000</v>
      </c>
      <c r="O53" s="142">
        <f t="shared" si="0"/>
        <v>0</v>
      </c>
    </row>
    <row r="54" spans="1:15" ht="20.25" thickTop="1">
      <c r="A54" s="162" t="s">
        <v>144</v>
      </c>
      <c r="B54" s="117" t="s">
        <v>145</v>
      </c>
      <c r="C54" s="129" t="s">
        <v>146</v>
      </c>
      <c r="D54" s="133">
        <v>500000</v>
      </c>
      <c r="E54" s="133"/>
      <c r="F54" s="133">
        <v>25000</v>
      </c>
      <c r="G54" s="133">
        <v>15000</v>
      </c>
      <c r="H54" s="133"/>
      <c r="I54" s="133"/>
      <c r="J54" s="133"/>
      <c r="K54" s="133"/>
      <c r="L54" s="133"/>
      <c r="M54" s="133">
        <v>10000</v>
      </c>
      <c r="N54" s="133">
        <v>475000</v>
      </c>
      <c r="O54" s="133"/>
    </row>
    <row r="55" spans="1:15" ht="39.75" customHeight="1" thickBot="1">
      <c r="A55" s="163" t="s">
        <v>144</v>
      </c>
      <c r="B55" s="124" t="s">
        <v>147</v>
      </c>
      <c r="C55" s="130">
        <v>2006</v>
      </c>
      <c r="D55" s="135">
        <v>12000</v>
      </c>
      <c r="E55" s="135"/>
      <c r="F55" s="135">
        <v>12000</v>
      </c>
      <c r="G55" s="135">
        <v>12000</v>
      </c>
      <c r="H55" s="135"/>
      <c r="I55" s="135"/>
      <c r="J55" s="135"/>
      <c r="K55" s="135"/>
      <c r="L55" s="135"/>
      <c r="M55" s="135"/>
      <c r="N55" s="135"/>
      <c r="O55" s="135"/>
    </row>
    <row r="56" spans="1:15" ht="23.25" customHeight="1" thickBot="1" thickTop="1">
      <c r="A56" s="140"/>
      <c r="B56" s="141" t="s">
        <v>148</v>
      </c>
      <c r="C56" s="164"/>
      <c r="D56" s="165">
        <f>SUM(D54:D55)</f>
        <v>512000</v>
      </c>
      <c r="E56" s="165">
        <f aca="true" t="shared" si="1" ref="E56:O56">SUM(E54:E55)</f>
        <v>0</v>
      </c>
      <c r="F56" s="165">
        <f t="shared" si="1"/>
        <v>37000</v>
      </c>
      <c r="G56" s="165">
        <f t="shared" si="1"/>
        <v>27000</v>
      </c>
      <c r="H56" s="165">
        <f t="shared" si="1"/>
        <v>0</v>
      </c>
      <c r="I56" s="165">
        <f t="shared" si="1"/>
        <v>0</v>
      </c>
      <c r="J56" s="165">
        <f t="shared" si="1"/>
        <v>0</v>
      </c>
      <c r="K56" s="165"/>
      <c r="L56" s="165">
        <f t="shared" si="1"/>
        <v>0</v>
      </c>
      <c r="M56" s="165">
        <f t="shared" si="1"/>
        <v>10000</v>
      </c>
      <c r="N56" s="165">
        <f t="shared" si="1"/>
        <v>475000</v>
      </c>
      <c r="O56" s="165">
        <f t="shared" si="1"/>
        <v>0</v>
      </c>
    </row>
    <row r="57" spans="1:15" ht="21.75" customHeight="1" thickBot="1" thickTop="1">
      <c r="A57" s="166" t="s">
        <v>149</v>
      </c>
      <c r="B57" s="143" t="s">
        <v>150</v>
      </c>
      <c r="C57" s="144">
        <v>2006</v>
      </c>
      <c r="D57" s="145">
        <v>25000</v>
      </c>
      <c r="E57" s="145"/>
      <c r="F57" s="145">
        <v>25000</v>
      </c>
      <c r="G57" s="145">
        <v>25000</v>
      </c>
      <c r="H57" s="145"/>
      <c r="I57" s="145"/>
      <c r="J57" s="145"/>
      <c r="K57" s="145"/>
      <c r="L57" s="145"/>
      <c r="M57" s="145"/>
      <c r="N57" s="145"/>
      <c r="O57" s="145"/>
    </row>
    <row r="58" spans="1:15" ht="20.25" customHeight="1" thickBot="1" thickTop="1">
      <c r="A58" s="169"/>
      <c r="B58" s="170" t="s">
        <v>151</v>
      </c>
      <c r="C58" s="171"/>
      <c r="D58" s="168">
        <f>SUM(D57)</f>
        <v>25000</v>
      </c>
      <c r="E58" s="168">
        <f aca="true" t="shared" si="2" ref="E58:O58">SUM(E57)</f>
        <v>0</v>
      </c>
      <c r="F58" s="168">
        <f t="shared" si="2"/>
        <v>25000</v>
      </c>
      <c r="G58" s="168">
        <f t="shared" si="2"/>
        <v>25000</v>
      </c>
      <c r="H58" s="168">
        <f t="shared" si="2"/>
        <v>0</v>
      </c>
      <c r="I58" s="168">
        <f t="shared" si="2"/>
        <v>0</v>
      </c>
      <c r="J58" s="168">
        <f t="shared" si="2"/>
        <v>0</v>
      </c>
      <c r="K58" s="168">
        <f t="shared" si="2"/>
        <v>0</v>
      </c>
      <c r="L58" s="168">
        <f t="shared" si="2"/>
        <v>0</v>
      </c>
      <c r="M58" s="168">
        <f t="shared" si="2"/>
        <v>0</v>
      </c>
      <c r="N58" s="168">
        <f t="shared" si="2"/>
        <v>0</v>
      </c>
      <c r="O58" s="168">
        <f t="shared" si="2"/>
        <v>0</v>
      </c>
    </row>
    <row r="59" spans="1:15" ht="35.25" customHeight="1" thickTop="1">
      <c r="A59" s="172" t="s">
        <v>152</v>
      </c>
      <c r="B59" s="157" t="s">
        <v>153</v>
      </c>
      <c r="C59" s="158" t="s">
        <v>154</v>
      </c>
      <c r="D59" s="173">
        <v>12000</v>
      </c>
      <c r="E59" s="173"/>
      <c r="F59" s="173">
        <v>12000</v>
      </c>
      <c r="G59" s="173">
        <v>12000</v>
      </c>
      <c r="H59" s="173"/>
      <c r="I59" s="173"/>
      <c r="J59" s="173"/>
      <c r="K59" s="173"/>
      <c r="L59" s="173"/>
      <c r="M59" s="173"/>
      <c r="N59" s="173"/>
      <c r="O59" s="173"/>
    </row>
    <row r="60" spans="1:15" ht="19.5">
      <c r="A60" s="110" t="s">
        <v>88</v>
      </c>
      <c r="B60" s="274" t="s">
        <v>89</v>
      </c>
      <c r="C60" s="274" t="s">
        <v>90</v>
      </c>
      <c r="D60" s="274" t="s">
        <v>91</v>
      </c>
      <c r="E60" s="110" t="s">
        <v>92</v>
      </c>
      <c r="F60" s="110" t="s">
        <v>93</v>
      </c>
      <c r="G60" s="276" t="s">
        <v>94</v>
      </c>
      <c r="H60" s="277"/>
      <c r="I60" s="277"/>
      <c r="J60" s="277"/>
      <c r="K60" s="277"/>
      <c r="L60" s="277"/>
      <c r="M60" s="277"/>
      <c r="N60" s="277"/>
      <c r="O60" s="278"/>
    </row>
    <row r="61" spans="1:15" ht="68.25">
      <c r="A61" s="110" t="s">
        <v>8</v>
      </c>
      <c r="B61" s="275"/>
      <c r="C61" s="275"/>
      <c r="D61" s="275"/>
      <c r="E61" s="110" t="s">
        <v>95</v>
      </c>
      <c r="F61" s="110" t="s">
        <v>96</v>
      </c>
      <c r="G61" s="110" t="s">
        <v>97</v>
      </c>
      <c r="H61" s="110" t="s">
        <v>98</v>
      </c>
      <c r="I61" s="110" t="s">
        <v>99</v>
      </c>
      <c r="J61" s="110" t="s">
        <v>100</v>
      </c>
      <c r="K61" s="110" t="s">
        <v>101</v>
      </c>
      <c r="L61" s="110" t="s">
        <v>102</v>
      </c>
      <c r="M61" s="110" t="s">
        <v>103</v>
      </c>
      <c r="N61" s="110" t="s">
        <v>104</v>
      </c>
      <c r="O61" s="115" t="s">
        <v>105</v>
      </c>
    </row>
    <row r="62" spans="1:15" ht="19.5">
      <c r="A62" s="125">
        <v>80110</v>
      </c>
      <c r="B62" s="124" t="s">
        <v>155</v>
      </c>
      <c r="C62" s="125">
        <v>2006</v>
      </c>
      <c r="D62" s="135">
        <v>1980000</v>
      </c>
      <c r="E62" s="135">
        <v>1636700</v>
      </c>
      <c r="F62" s="135">
        <v>0</v>
      </c>
      <c r="G62" s="135">
        <v>0</v>
      </c>
      <c r="H62" s="135">
        <f>H63+H66</f>
        <v>0</v>
      </c>
      <c r="I62" s="135">
        <f>I63+I66</f>
        <v>0</v>
      </c>
      <c r="J62" s="135">
        <f>J63+J65</f>
        <v>0</v>
      </c>
      <c r="K62" s="135"/>
      <c r="L62" s="119">
        <v>0</v>
      </c>
      <c r="M62" s="119">
        <f>M64+M66</f>
        <v>0</v>
      </c>
      <c r="N62" s="119">
        <v>235300</v>
      </c>
      <c r="O62" s="119">
        <f>O64+O66</f>
        <v>0</v>
      </c>
    </row>
    <row r="63" spans="1:15" ht="12.75">
      <c r="A63" s="339"/>
      <c r="B63" s="336" t="s">
        <v>156</v>
      </c>
      <c r="C63" s="339">
        <v>2006</v>
      </c>
      <c r="D63" s="337"/>
      <c r="E63" s="337"/>
      <c r="F63" s="337">
        <v>108000</v>
      </c>
      <c r="G63" s="337">
        <v>45000</v>
      </c>
      <c r="H63" s="345"/>
      <c r="I63" s="345"/>
      <c r="J63" s="345"/>
      <c r="K63" s="118"/>
      <c r="L63" s="133" t="s">
        <v>157</v>
      </c>
      <c r="M63" s="345"/>
      <c r="N63" s="342">
        <v>0</v>
      </c>
      <c r="O63" s="345"/>
    </row>
    <row r="64" spans="1:15" ht="12.75">
      <c r="A64" s="339"/>
      <c r="B64" s="336"/>
      <c r="C64" s="339"/>
      <c r="D64" s="337"/>
      <c r="E64" s="337"/>
      <c r="F64" s="337"/>
      <c r="G64" s="337"/>
      <c r="H64" s="345"/>
      <c r="I64" s="345"/>
      <c r="J64" s="345"/>
      <c r="K64" s="118"/>
      <c r="L64" s="133">
        <v>63000</v>
      </c>
      <c r="M64" s="345"/>
      <c r="N64" s="342"/>
      <c r="O64" s="345"/>
    </row>
    <row r="65" spans="1:15" ht="12.75">
      <c r="A65" s="346" t="s">
        <v>42</v>
      </c>
      <c r="B65" s="347" t="s">
        <v>73</v>
      </c>
      <c r="C65" s="348">
        <v>2006</v>
      </c>
      <c r="D65" s="349">
        <v>35000</v>
      </c>
      <c r="E65" s="349"/>
      <c r="F65" s="349">
        <v>35000</v>
      </c>
      <c r="G65" s="349">
        <v>35000</v>
      </c>
      <c r="H65" s="349"/>
      <c r="I65" s="349"/>
      <c r="J65" s="343">
        <v>0</v>
      </c>
      <c r="K65" s="119"/>
      <c r="L65" s="135" t="s">
        <v>42</v>
      </c>
      <c r="M65" s="343"/>
      <c r="N65" s="344"/>
      <c r="O65" s="343"/>
    </row>
    <row r="66" spans="1:15" ht="12.75">
      <c r="A66" s="346"/>
      <c r="B66" s="347"/>
      <c r="C66" s="348"/>
      <c r="D66" s="349"/>
      <c r="E66" s="349"/>
      <c r="F66" s="349"/>
      <c r="G66" s="349"/>
      <c r="H66" s="349"/>
      <c r="I66" s="349"/>
      <c r="J66" s="343"/>
      <c r="K66" s="126"/>
      <c r="L66" s="174">
        <v>0</v>
      </c>
      <c r="M66" s="343"/>
      <c r="N66" s="344"/>
      <c r="O66" s="343"/>
    </row>
    <row r="67" spans="1:15" ht="39">
      <c r="A67" s="331">
        <v>80110</v>
      </c>
      <c r="B67" s="124" t="s">
        <v>158</v>
      </c>
      <c r="C67" s="333" t="s">
        <v>159</v>
      </c>
      <c r="D67" s="264">
        <v>1879862</v>
      </c>
      <c r="E67" s="175"/>
      <c r="F67" s="176">
        <v>0</v>
      </c>
      <c r="G67" s="176">
        <v>0</v>
      </c>
      <c r="H67" s="176"/>
      <c r="I67" s="175"/>
      <c r="J67" s="175"/>
      <c r="K67" s="175"/>
      <c r="L67" s="175"/>
      <c r="M67" s="175"/>
      <c r="N67" s="341">
        <v>0</v>
      </c>
      <c r="O67" s="334"/>
    </row>
    <row r="68" spans="1:15" ht="26.25" customHeight="1">
      <c r="A68" s="339"/>
      <c r="B68" s="336" t="s">
        <v>160</v>
      </c>
      <c r="C68" s="340"/>
      <c r="D68" s="337"/>
      <c r="E68" s="337">
        <v>764941</v>
      </c>
      <c r="F68" s="337">
        <v>1114921</v>
      </c>
      <c r="G68" s="337">
        <v>175655</v>
      </c>
      <c r="H68" s="133"/>
      <c r="I68" s="161">
        <v>828634</v>
      </c>
      <c r="J68" s="111" t="s">
        <v>42</v>
      </c>
      <c r="K68" s="111"/>
      <c r="L68" s="338"/>
      <c r="M68" s="338"/>
      <c r="N68" s="342"/>
      <c r="O68" s="335"/>
    </row>
    <row r="69" spans="1:15" ht="29.25" customHeight="1">
      <c r="A69" s="339"/>
      <c r="B69" s="336"/>
      <c r="C69" s="340"/>
      <c r="D69" s="337"/>
      <c r="E69" s="337"/>
      <c r="F69" s="337"/>
      <c r="G69" s="337"/>
      <c r="H69" s="133"/>
      <c r="I69" s="161">
        <v>110632</v>
      </c>
      <c r="J69" s="133">
        <v>0</v>
      </c>
      <c r="K69" s="133"/>
      <c r="L69" s="338"/>
      <c r="M69" s="338"/>
      <c r="N69" s="342"/>
      <c r="O69" s="335"/>
    </row>
    <row r="70" spans="1:15" ht="39">
      <c r="A70" s="122">
        <v>80110</v>
      </c>
      <c r="B70" s="121" t="s">
        <v>188</v>
      </c>
      <c r="C70" s="151">
        <v>2006</v>
      </c>
      <c r="D70" s="152">
        <v>75582</v>
      </c>
      <c r="E70" s="152">
        <v>44582</v>
      </c>
      <c r="F70" s="152">
        <v>31000</v>
      </c>
      <c r="G70" s="152">
        <v>31000</v>
      </c>
      <c r="H70" s="152"/>
      <c r="I70" s="148"/>
      <c r="J70" s="152"/>
      <c r="K70" s="152"/>
      <c r="L70" s="153"/>
      <c r="M70" s="153"/>
      <c r="N70" s="154"/>
      <c r="O70" s="155"/>
    </row>
    <row r="71" spans="1:15" ht="29.25" customHeight="1">
      <c r="A71" s="122">
        <v>80110</v>
      </c>
      <c r="B71" s="121" t="s">
        <v>161</v>
      </c>
      <c r="C71" s="151">
        <v>2006</v>
      </c>
      <c r="D71" s="152">
        <v>86135</v>
      </c>
      <c r="E71" s="152">
        <v>49135</v>
      </c>
      <c r="F71" s="152">
        <v>37000</v>
      </c>
      <c r="G71" s="152">
        <v>37000</v>
      </c>
      <c r="H71" s="152"/>
      <c r="I71" s="148"/>
      <c r="J71" s="152"/>
      <c r="K71" s="152"/>
      <c r="L71" s="153"/>
      <c r="M71" s="153"/>
      <c r="N71" s="154"/>
      <c r="O71" s="155"/>
    </row>
    <row r="72" spans="1:15" ht="20.25" customHeight="1">
      <c r="A72" s="122">
        <v>80113</v>
      </c>
      <c r="B72" s="121" t="s">
        <v>162</v>
      </c>
      <c r="C72" s="151"/>
      <c r="D72" s="152">
        <v>150000</v>
      </c>
      <c r="E72" s="152"/>
      <c r="F72" s="152">
        <v>150000</v>
      </c>
      <c r="G72" s="152">
        <v>150000</v>
      </c>
      <c r="H72" s="152"/>
      <c r="I72" s="152"/>
      <c r="J72" s="152">
        <v>0</v>
      </c>
      <c r="K72" s="152"/>
      <c r="L72" s="153"/>
      <c r="M72" s="153"/>
      <c r="N72" s="154"/>
      <c r="O72" s="196">
        <v>0</v>
      </c>
    </row>
    <row r="73" spans="1:15" ht="20.25" thickBot="1">
      <c r="A73" s="112"/>
      <c r="B73" s="117" t="s">
        <v>76</v>
      </c>
      <c r="C73" s="129">
        <v>2006</v>
      </c>
      <c r="D73" s="133">
        <v>26000</v>
      </c>
      <c r="E73" s="133"/>
      <c r="F73" s="133">
        <v>26000</v>
      </c>
      <c r="G73" s="133">
        <v>26000</v>
      </c>
      <c r="H73" s="133"/>
      <c r="I73" s="133"/>
      <c r="J73" s="133"/>
      <c r="K73" s="133"/>
      <c r="L73" s="111"/>
      <c r="M73" s="111"/>
      <c r="N73" s="139"/>
      <c r="O73" s="195"/>
    </row>
    <row r="74" spans="1:15" ht="14.25" thickBot="1" thickTop="1">
      <c r="A74" s="177"/>
      <c r="B74" s="164" t="s">
        <v>163</v>
      </c>
      <c r="C74" s="164"/>
      <c r="D74" s="165">
        <f>D73+D72+D71+D70+D67+D65+D63+D62+D59</f>
        <v>4244579</v>
      </c>
      <c r="E74" s="165">
        <f>E73+E72+E71+E70+E68+E67+E65+E63+E62+E59</f>
        <v>2495358</v>
      </c>
      <c r="F74" s="165">
        <f>F73+F72+F71+F70+F68+F67+F65+F63+F62+F59</f>
        <v>1513921</v>
      </c>
      <c r="G74" s="165">
        <f>G73+G72+G71+G70+G68+G67+G65+G63+G62+G59</f>
        <v>511655</v>
      </c>
      <c r="H74" s="165">
        <f>H73+H72+H71+H70+H69+H68+H67+H65+H63+H62+H59</f>
        <v>0</v>
      </c>
      <c r="I74" s="165">
        <f>I73+I72+I71+I70+I69+I68+I67+I65+I63+I62+I59</f>
        <v>939266</v>
      </c>
      <c r="J74" s="165">
        <f aca="true" t="shared" si="3" ref="J74:O74">J73+J72+J71+J70+J67+J65+J63+J62+J59</f>
        <v>0</v>
      </c>
      <c r="K74" s="165">
        <f t="shared" si="3"/>
        <v>0</v>
      </c>
      <c r="L74" s="165">
        <f>L73+L72+L71+L70+L68+L67+L66+L64+L62+L59</f>
        <v>63000</v>
      </c>
      <c r="M74" s="165">
        <f t="shared" si="3"/>
        <v>0</v>
      </c>
      <c r="N74" s="165">
        <f t="shared" si="3"/>
        <v>235300</v>
      </c>
      <c r="O74" s="165">
        <f t="shared" si="3"/>
        <v>0</v>
      </c>
    </row>
    <row r="75" spans="1:15" ht="21" customHeight="1" thickTop="1">
      <c r="A75" s="112">
        <v>85154</v>
      </c>
      <c r="B75" s="117" t="s">
        <v>164</v>
      </c>
      <c r="C75" s="129">
        <v>2006</v>
      </c>
      <c r="D75" s="133">
        <v>5000</v>
      </c>
      <c r="E75" s="133"/>
      <c r="F75" s="133">
        <v>5000</v>
      </c>
      <c r="G75" s="133">
        <v>5000</v>
      </c>
      <c r="H75" s="133"/>
      <c r="I75" s="178"/>
      <c r="J75" s="178"/>
      <c r="K75" s="178"/>
      <c r="L75" s="133"/>
      <c r="M75" s="133"/>
      <c r="N75" s="179"/>
      <c r="O75" s="132"/>
    </row>
    <row r="76" spans="1:15" ht="27.75" customHeight="1">
      <c r="A76" s="331">
        <v>85195</v>
      </c>
      <c r="B76" s="332" t="s">
        <v>165</v>
      </c>
      <c r="C76" s="333" t="s">
        <v>108</v>
      </c>
      <c r="D76" s="264">
        <v>305748</v>
      </c>
      <c r="E76" s="264">
        <v>1465</v>
      </c>
      <c r="F76" s="264">
        <v>304283</v>
      </c>
      <c r="G76" s="264">
        <v>220480</v>
      </c>
      <c r="H76" s="264">
        <v>0</v>
      </c>
      <c r="I76" s="135">
        <v>71828</v>
      </c>
      <c r="J76" s="274"/>
      <c r="K76" s="113"/>
      <c r="L76" s="264">
        <v>0</v>
      </c>
      <c r="M76" s="264">
        <v>0</v>
      </c>
      <c r="N76" s="274"/>
      <c r="O76" s="274"/>
    </row>
    <row r="77" spans="1:15" ht="26.25" customHeight="1">
      <c r="A77" s="272"/>
      <c r="B77" s="261"/>
      <c r="C77" s="263"/>
      <c r="D77" s="270"/>
      <c r="E77" s="270"/>
      <c r="F77" s="270"/>
      <c r="G77" s="270"/>
      <c r="H77" s="270"/>
      <c r="I77" s="134">
        <v>11975</v>
      </c>
      <c r="J77" s="275"/>
      <c r="K77" s="114"/>
      <c r="L77" s="270"/>
      <c r="M77" s="270"/>
      <c r="N77" s="275"/>
      <c r="O77" s="275"/>
    </row>
    <row r="78" spans="1:15" ht="19.5">
      <c r="A78" s="110" t="s">
        <v>88</v>
      </c>
      <c r="B78" s="274" t="s">
        <v>89</v>
      </c>
      <c r="C78" s="274" t="s">
        <v>90</v>
      </c>
      <c r="D78" s="274" t="s">
        <v>91</v>
      </c>
      <c r="E78" s="110" t="s">
        <v>92</v>
      </c>
      <c r="F78" s="110" t="s">
        <v>93</v>
      </c>
      <c r="G78" s="276" t="s">
        <v>94</v>
      </c>
      <c r="H78" s="277"/>
      <c r="I78" s="277"/>
      <c r="J78" s="277"/>
      <c r="K78" s="277"/>
      <c r="L78" s="277"/>
      <c r="M78" s="277"/>
      <c r="N78" s="277"/>
      <c r="O78" s="278"/>
    </row>
    <row r="79" spans="1:15" ht="68.25">
      <c r="A79" s="110" t="s">
        <v>8</v>
      </c>
      <c r="B79" s="275"/>
      <c r="C79" s="275"/>
      <c r="D79" s="275"/>
      <c r="E79" s="110" t="s">
        <v>95</v>
      </c>
      <c r="F79" s="110" t="s">
        <v>96</v>
      </c>
      <c r="G79" s="110" t="s">
        <v>97</v>
      </c>
      <c r="H79" s="110" t="s">
        <v>98</v>
      </c>
      <c r="I79" s="110" t="s">
        <v>99</v>
      </c>
      <c r="J79" s="110" t="s">
        <v>100</v>
      </c>
      <c r="K79" s="110" t="s">
        <v>101</v>
      </c>
      <c r="L79" s="110" t="s">
        <v>102</v>
      </c>
      <c r="M79" s="110" t="s">
        <v>103</v>
      </c>
      <c r="N79" s="110" t="s">
        <v>104</v>
      </c>
      <c r="O79" s="115" t="s">
        <v>105</v>
      </c>
    </row>
    <row r="80" spans="1:15" ht="39.75" thickBot="1">
      <c r="A80" s="122">
        <v>85195</v>
      </c>
      <c r="B80" s="121" t="s">
        <v>166</v>
      </c>
      <c r="C80" s="151">
        <v>2006</v>
      </c>
      <c r="D80" s="152">
        <v>10000</v>
      </c>
      <c r="E80" s="152"/>
      <c r="F80" s="152">
        <v>10000</v>
      </c>
      <c r="G80" s="152">
        <v>10000</v>
      </c>
      <c r="H80" s="152"/>
      <c r="I80" s="180">
        <v>0</v>
      </c>
      <c r="J80" s="180"/>
      <c r="K80" s="180"/>
      <c r="L80" s="152"/>
      <c r="M80" s="152"/>
      <c r="N80" s="181"/>
      <c r="O80" s="155"/>
    </row>
    <row r="81" spans="1:15" ht="14.25" thickBot="1" thickTop="1">
      <c r="A81" s="141"/>
      <c r="B81" s="141" t="s">
        <v>167</v>
      </c>
      <c r="C81" s="182"/>
      <c r="D81" s="183">
        <f>D80+D76+D75</f>
        <v>320748</v>
      </c>
      <c r="E81" s="183">
        <f aca="true" t="shared" si="4" ref="E81:O81">E80+E76+E75</f>
        <v>1465</v>
      </c>
      <c r="F81" s="183">
        <f t="shared" si="4"/>
        <v>319283</v>
      </c>
      <c r="G81" s="183">
        <f t="shared" si="4"/>
        <v>235480</v>
      </c>
      <c r="H81" s="183">
        <f t="shared" si="4"/>
        <v>0</v>
      </c>
      <c r="I81" s="183">
        <f>I80+I77+I76</f>
        <v>83803</v>
      </c>
      <c r="J81" s="183">
        <f t="shared" si="4"/>
        <v>0</v>
      </c>
      <c r="K81" s="183">
        <f>K80+K77+K76</f>
        <v>0</v>
      </c>
      <c r="L81" s="183">
        <f t="shared" si="4"/>
        <v>0</v>
      </c>
      <c r="M81" s="183">
        <f t="shared" si="4"/>
        <v>0</v>
      </c>
      <c r="N81" s="183">
        <f t="shared" si="4"/>
        <v>0</v>
      </c>
      <c r="O81" s="183">
        <f t="shared" si="4"/>
        <v>0</v>
      </c>
    </row>
    <row r="82" spans="1:15" ht="51" customHeight="1" thickTop="1">
      <c r="A82" s="271">
        <v>90001</v>
      </c>
      <c r="B82" s="273" t="s">
        <v>327</v>
      </c>
      <c r="C82" s="262" t="s">
        <v>168</v>
      </c>
      <c r="D82" s="269">
        <v>2545560</v>
      </c>
      <c r="E82" s="269">
        <v>89460</v>
      </c>
      <c r="F82" s="269">
        <v>1000000</v>
      </c>
      <c r="G82" s="269">
        <v>220000</v>
      </c>
      <c r="H82" s="184"/>
      <c r="I82" s="185" t="s">
        <v>42</v>
      </c>
      <c r="J82" s="185" t="s">
        <v>42</v>
      </c>
      <c r="K82" s="185"/>
      <c r="L82" s="265"/>
      <c r="M82" s="265"/>
      <c r="N82" s="267">
        <v>0</v>
      </c>
      <c r="O82" s="269">
        <v>1456100</v>
      </c>
    </row>
    <row r="83" spans="1:15" ht="32.25" customHeight="1">
      <c r="A83" s="272"/>
      <c r="B83" s="261"/>
      <c r="C83" s="263"/>
      <c r="D83" s="270"/>
      <c r="E83" s="270"/>
      <c r="F83" s="270"/>
      <c r="G83" s="270"/>
      <c r="H83" s="134"/>
      <c r="I83" s="126">
        <v>0</v>
      </c>
      <c r="J83" s="126">
        <v>780000</v>
      </c>
      <c r="K83" s="126">
        <v>0</v>
      </c>
      <c r="L83" s="266"/>
      <c r="M83" s="266"/>
      <c r="N83" s="268"/>
      <c r="O83" s="270"/>
    </row>
    <row r="84" spans="1:15" ht="29.25">
      <c r="A84" s="122">
        <v>90001</v>
      </c>
      <c r="B84" s="148" t="s">
        <v>328</v>
      </c>
      <c r="C84" s="151">
        <v>2006</v>
      </c>
      <c r="D84" s="152">
        <v>153000</v>
      </c>
      <c r="E84" s="152">
        <v>0</v>
      </c>
      <c r="F84" s="152">
        <v>153000</v>
      </c>
      <c r="G84" s="152">
        <v>26000</v>
      </c>
      <c r="H84" s="152"/>
      <c r="I84" s="152"/>
      <c r="J84" s="152">
        <v>110000</v>
      </c>
      <c r="K84" s="152"/>
      <c r="L84" s="152">
        <v>17000</v>
      </c>
      <c r="M84" s="180"/>
      <c r="N84" s="154"/>
      <c r="O84" s="180"/>
    </row>
    <row r="85" spans="1:15" ht="39">
      <c r="A85" s="122">
        <v>90001</v>
      </c>
      <c r="B85" s="148" t="s">
        <v>169</v>
      </c>
      <c r="C85" s="151">
        <v>2006</v>
      </c>
      <c r="D85" s="152">
        <v>28000</v>
      </c>
      <c r="E85" s="152"/>
      <c r="F85" s="152">
        <v>28000</v>
      </c>
      <c r="G85" s="152">
        <v>28000</v>
      </c>
      <c r="H85" s="152"/>
      <c r="I85" s="152"/>
      <c r="J85" s="152"/>
      <c r="K85" s="152"/>
      <c r="L85" s="180"/>
      <c r="M85" s="180"/>
      <c r="N85" s="154"/>
      <c r="O85" s="180"/>
    </row>
    <row r="86" spans="1:15" ht="12.75">
      <c r="A86" s="122">
        <v>90004</v>
      </c>
      <c r="B86" s="121" t="s">
        <v>170</v>
      </c>
      <c r="C86" s="151"/>
      <c r="D86" s="152">
        <v>70000</v>
      </c>
      <c r="E86" s="152"/>
      <c r="F86" s="152">
        <v>70000</v>
      </c>
      <c r="G86" s="152">
        <v>70000</v>
      </c>
      <c r="H86" s="152"/>
      <c r="I86" s="152"/>
      <c r="J86" s="152"/>
      <c r="K86" s="152"/>
      <c r="L86" s="153"/>
      <c r="M86" s="153"/>
      <c r="N86" s="154"/>
      <c r="O86" s="155"/>
    </row>
    <row r="87" spans="1:15" ht="12.75">
      <c r="A87" s="125">
        <v>90004</v>
      </c>
      <c r="B87" s="124" t="s">
        <v>171</v>
      </c>
      <c r="C87" s="130">
        <v>2006</v>
      </c>
      <c r="D87" s="135">
        <v>30000</v>
      </c>
      <c r="E87" s="135"/>
      <c r="F87" s="135">
        <v>30000</v>
      </c>
      <c r="G87" s="135">
        <v>30000</v>
      </c>
      <c r="H87" s="135"/>
      <c r="I87" s="135"/>
      <c r="J87" s="135"/>
      <c r="K87" s="135"/>
      <c r="L87" s="150"/>
      <c r="M87" s="150"/>
      <c r="N87" s="136"/>
      <c r="O87" s="131"/>
    </row>
    <row r="88" spans="1:15" ht="12.75">
      <c r="A88" s="125">
        <v>90015</v>
      </c>
      <c r="B88" s="124" t="s">
        <v>329</v>
      </c>
      <c r="C88" s="130" t="s">
        <v>133</v>
      </c>
      <c r="D88" s="135">
        <f>D89+D90+D91+D92+D93+D94+D97+D98+D99</f>
        <v>221130</v>
      </c>
      <c r="E88" s="135">
        <f>E89+E90+E91+E92+E93+E94+E97+E98+E99</f>
        <v>26430</v>
      </c>
      <c r="F88" s="135">
        <f>F89+F90+F91+F92+F93+F94+F97+F98+F99</f>
        <v>134700</v>
      </c>
      <c r="G88" s="135">
        <f>G89+G90+G91+G92+G93+G94+G97+G98+G99</f>
        <v>134700</v>
      </c>
      <c r="H88" s="135">
        <f>H89+H90+H91+H92+H93+H94+H97+H98+H99</f>
        <v>0</v>
      </c>
      <c r="I88" s="135">
        <f>I91+I92+I93+I94+I97+I98+I99</f>
        <v>0</v>
      </c>
      <c r="J88" s="135">
        <f>J91+J92+J93+J94+J97+J98+J99</f>
        <v>0</v>
      </c>
      <c r="K88" s="135"/>
      <c r="L88" s="135">
        <f>L91+L92+L93+L94+L97+L98+L99</f>
        <v>0</v>
      </c>
      <c r="M88" s="135">
        <f>M91+M92+M93+M94+M97+M98+M99</f>
        <v>0</v>
      </c>
      <c r="N88" s="135">
        <f>N91+N92+N93+N94+N97+N98+N99</f>
        <v>60000</v>
      </c>
      <c r="O88" s="135">
        <f>O91+O92+O93+O94+O97+O98+O99</f>
        <v>0</v>
      </c>
    </row>
    <row r="89" spans="1:15" ht="12.75">
      <c r="A89" s="112"/>
      <c r="B89" s="117" t="s">
        <v>172</v>
      </c>
      <c r="C89" s="129"/>
      <c r="D89" s="133">
        <v>21700</v>
      </c>
      <c r="E89" s="133">
        <v>13600</v>
      </c>
      <c r="F89" s="133">
        <v>8100</v>
      </c>
      <c r="G89" s="133">
        <v>8100</v>
      </c>
      <c r="H89" s="133"/>
      <c r="I89" s="133"/>
      <c r="J89" s="133"/>
      <c r="K89" s="133"/>
      <c r="L89" s="133"/>
      <c r="M89" s="133"/>
      <c r="N89" s="133"/>
      <c r="O89" s="133"/>
    </row>
    <row r="90" spans="1:15" ht="12.75">
      <c r="A90" s="112"/>
      <c r="B90" s="117" t="s">
        <v>173</v>
      </c>
      <c r="C90" s="129"/>
      <c r="D90" s="133">
        <v>10930</v>
      </c>
      <c r="E90" s="133">
        <v>6330</v>
      </c>
      <c r="F90" s="133">
        <v>4600</v>
      </c>
      <c r="G90" s="133">
        <v>4600</v>
      </c>
      <c r="H90" s="133"/>
      <c r="I90" s="133"/>
      <c r="J90" s="133"/>
      <c r="K90" s="133"/>
      <c r="L90" s="133"/>
      <c r="M90" s="133"/>
      <c r="N90" s="133"/>
      <c r="O90" s="133"/>
    </row>
    <row r="91" spans="1:15" ht="19.5">
      <c r="A91" s="112"/>
      <c r="B91" s="117" t="s">
        <v>174</v>
      </c>
      <c r="C91" s="129"/>
      <c r="D91" s="133">
        <v>48000</v>
      </c>
      <c r="E91" s="133">
        <v>1100</v>
      </c>
      <c r="F91" s="133">
        <v>26900</v>
      </c>
      <c r="G91" s="133">
        <v>26900</v>
      </c>
      <c r="H91" s="133"/>
      <c r="I91" s="133"/>
      <c r="J91" s="133"/>
      <c r="K91" s="133"/>
      <c r="L91" s="111"/>
      <c r="M91" s="111"/>
      <c r="N91" s="139">
        <v>20000</v>
      </c>
      <c r="O91" s="132"/>
    </row>
    <row r="92" spans="1:15" ht="19.5">
      <c r="A92" s="112"/>
      <c r="B92" s="117" t="s">
        <v>175</v>
      </c>
      <c r="C92" s="129"/>
      <c r="D92" s="133">
        <v>22500</v>
      </c>
      <c r="E92" s="133"/>
      <c r="F92" s="133">
        <v>22500</v>
      </c>
      <c r="G92" s="133">
        <v>22500</v>
      </c>
      <c r="H92" s="133"/>
      <c r="I92" s="133"/>
      <c r="J92" s="133"/>
      <c r="K92" s="133"/>
      <c r="L92" s="111"/>
      <c r="M92" s="111"/>
      <c r="N92" s="139"/>
      <c r="O92" s="132"/>
    </row>
    <row r="93" spans="1:15" ht="19.5">
      <c r="A93" s="112"/>
      <c r="B93" s="117" t="s">
        <v>176</v>
      </c>
      <c r="C93" s="129"/>
      <c r="D93" s="133">
        <v>22000</v>
      </c>
      <c r="E93" s="133">
        <v>2000</v>
      </c>
      <c r="F93" s="133">
        <v>20000</v>
      </c>
      <c r="G93" s="133">
        <v>20000</v>
      </c>
      <c r="H93" s="133"/>
      <c r="I93" s="133"/>
      <c r="J93" s="133"/>
      <c r="K93" s="133"/>
      <c r="L93" s="111"/>
      <c r="M93" s="111"/>
      <c r="N93" s="139"/>
      <c r="O93" s="132"/>
    </row>
    <row r="94" spans="1:15" ht="39" customHeight="1">
      <c r="A94" s="112"/>
      <c r="B94" s="117" t="s">
        <v>177</v>
      </c>
      <c r="C94" s="129"/>
      <c r="D94" s="133">
        <v>40000</v>
      </c>
      <c r="E94" s="133">
        <v>2400</v>
      </c>
      <c r="F94" s="133">
        <v>37600</v>
      </c>
      <c r="G94" s="133">
        <v>37600</v>
      </c>
      <c r="H94" s="133"/>
      <c r="I94" s="133"/>
      <c r="J94" s="133"/>
      <c r="K94" s="133"/>
      <c r="L94" s="111"/>
      <c r="M94" s="111"/>
      <c r="N94" s="139"/>
      <c r="O94" s="132"/>
    </row>
    <row r="95" spans="1:15" ht="19.5">
      <c r="A95" s="110" t="s">
        <v>88</v>
      </c>
      <c r="B95" s="274" t="s">
        <v>89</v>
      </c>
      <c r="C95" s="274" t="s">
        <v>90</v>
      </c>
      <c r="D95" s="274" t="s">
        <v>91</v>
      </c>
      <c r="E95" s="110" t="s">
        <v>92</v>
      </c>
      <c r="F95" s="110" t="s">
        <v>93</v>
      </c>
      <c r="G95" s="276" t="s">
        <v>94</v>
      </c>
      <c r="H95" s="277"/>
      <c r="I95" s="277"/>
      <c r="J95" s="277"/>
      <c r="K95" s="277"/>
      <c r="L95" s="277"/>
      <c r="M95" s="277"/>
      <c r="N95" s="277"/>
      <c r="O95" s="278"/>
    </row>
    <row r="96" spans="1:15" ht="68.25">
      <c r="A96" s="110" t="s">
        <v>8</v>
      </c>
      <c r="B96" s="275"/>
      <c r="C96" s="275"/>
      <c r="D96" s="275"/>
      <c r="E96" s="110" t="s">
        <v>95</v>
      </c>
      <c r="F96" s="110" t="s">
        <v>96</v>
      </c>
      <c r="G96" s="110" t="s">
        <v>97</v>
      </c>
      <c r="H96" s="110" t="s">
        <v>98</v>
      </c>
      <c r="I96" s="110" t="s">
        <v>99</v>
      </c>
      <c r="J96" s="110" t="s">
        <v>100</v>
      </c>
      <c r="K96" s="110" t="s">
        <v>101</v>
      </c>
      <c r="L96" s="110" t="s">
        <v>102</v>
      </c>
      <c r="M96" s="110" t="s">
        <v>103</v>
      </c>
      <c r="N96" s="110" t="s">
        <v>104</v>
      </c>
      <c r="O96" s="115" t="s">
        <v>105</v>
      </c>
    </row>
    <row r="97" spans="1:15" ht="19.5">
      <c r="A97" s="112"/>
      <c r="B97" s="117" t="s">
        <v>178</v>
      </c>
      <c r="C97" s="129"/>
      <c r="D97" s="133">
        <v>6000</v>
      </c>
      <c r="E97" s="133">
        <v>1000</v>
      </c>
      <c r="F97" s="133">
        <v>5000</v>
      </c>
      <c r="G97" s="133">
        <v>5000</v>
      </c>
      <c r="H97" s="133"/>
      <c r="I97" s="133"/>
      <c r="J97" s="133"/>
      <c r="K97" s="133"/>
      <c r="L97" s="111"/>
      <c r="M97" s="111"/>
      <c r="N97" s="139"/>
      <c r="O97" s="132"/>
    </row>
    <row r="98" spans="1:15" ht="19.5">
      <c r="A98" s="112"/>
      <c r="B98" s="117" t="s">
        <v>179</v>
      </c>
      <c r="C98" s="129"/>
      <c r="D98" s="133">
        <v>5000</v>
      </c>
      <c r="E98" s="133"/>
      <c r="F98" s="133">
        <v>5000</v>
      </c>
      <c r="G98" s="133">
        <v>5000</v>
      </c>
      <c r="H98" s="133"/>
      <c r="I98" s="133"/>
      <c r="J98" s="133"/>
      <c r="K98" s="133"/>
      <c r="L98" s="111"/>
      <c r="M98" s="111"/>
      <c r="N98" s="139"/>
      <c r="O98" s="132"/>
    </row>
    <row r="99" spans="1:15" ht="20.25" thickBot="1">
      <c r="A99" s="112"/>
      <c r="B99" s="117" t="s">
        <v>180</v>
      </c>
      <c r="C99" s="160"/>
      <c r="D99" s="133">
        <v>45000</v>
      </c>
      <c r="E99" s="133"/>
      <c r="F99" s="133">
        <v>5000</v>
      </c>
      <c r="G99" s="133">
        <v>5000</v>
      </c>
      <c r="H99" s="133"/>
      <c r="I99" s="133"/>
      <c r="J99" s="133"/>
      <c r="K99" s="133"/>
      <c r="L99" s="111"/>
      <c r="M99" s="111"/>
      <c r="N99" s="139">
        <v>40000</v>
      </c>
      <c r="O99" s="132"/>
    </row>
    <row r="100" spans="1:15" ht="14.25" thickBot="1" thickTop="1">
      <c r="A100" s="186"/>
      <c r="B100" s="141" t="s">
        <v>181</v>
      </c>
      <c r="C100" s="164"/>
      <c r="D100" s="165">
        <f>D88+D87+D86+D85+D84+D82</f>
        <v>3047690</v>
      </c>
      <c r="E100" s="165">
        <f>E88+E87+E86+E85+E84+E82</f>
        <v>115890</v>
      </c>
      <c r="F100" s="165">
        <f>F88+F87+F86+F85+F84+F82</f>
        <v>1415700</v>
      </c>
      <c r="G100" s="165">
        <f>G88+G87+G86+G85+G84+G82</f>
        <v>508700</v>
      </c>
      <c r="H100" s="165">
        <f>H88+H87+H86+H85+H84+H82</f>
        <v>0</v>
      </c>
      <c r="I100" s="165">
        <f>I88+I87+I86+I85+I83</f>
        <v>0</v>
      </c>
      <c r="J100" s="165">
        <f>J88+J87+J86+J85+J83</f>
        <v>780000</v>
      </c>
      <c r="K100" s="165">
        <f>K88+K87+K86+K85+K84+K83</f>
        <v>0</v>
      </c>
      <c r="L100" s="165">
        <f>L88+L87+L86+L85+L84+L82</f>
        <v>17000</v>
      </c>
      <c r="M100" s="165">
        <f>M88+M87+M86+M85+M84+M82</f>
        <v>0</v>
      </c>
      <c r="N100" s="165">
        <f>N88+N87+N86+N85+N84+N82</f>
        <v>60000</v>
      </c>
      <c r="O100" s="165">
        <f>O88+O87+O86+O85+O84+O82</f>
        <v>1456100</v>
      </c>
    </row>
    <row r="101" spans="1:15" ht="14.25" thickBot="1" thickTop="1">
      <c r="A101" s="187" t="s">
        <v>182</v>
      </c>
      <c r="B101" s="188" t="s">
        <v>183</v>
      </c>
      <c r="C101" s="189" t="s">
        <v>184</v>
      </c>
      <c r="D101" s="190">
        <v>590000</v>
      </c>
      <c r="E101" s="190"/>
      <c r="F101" s="190">
        <v>27000</v>
      </c>
      <c r="G101" s="190">
        <v>27000</v>
      </c>
      <c r="H101" s="190"/>
      <c r="I101" s="190"/>
      <c r="J101" s="190"/>
      <c r="K101" s="190"/>
      <c r="L101" s="190"/>
      <c r="M101" s="190"/>
      <c r="N101" s="190">
        <v>563000</v>
      </c>
      <c r="O101" s="190"/>
    </row>
    <row r="102" spans="1:15" ht="14.25" thickBot="1" thickTop="1">
      <c r="A102" s="191"/>
      <c r="B102" s="141" t="s">
        <v>185</v>
      </c>
      <c r="C102" s="164"/>
      <c r="D102" s="165">
        <f>SUM(D101)</f>
        <v>590000</v>
      </c>
      <c r="E102" s="165">
        <f aca="true" t="shared" si="5" ref="E102:O102">SUM(E101)</f>
        <v>0</v>
      </c>
      <c r="F102" s="165">
        <f t="shared" si="5"/>
        <v>27000</v>
      </c>
      <c r="G102" s="165">
        <f t="shared" si="5"/>
        <v>27000</v>
      </c>
      <c r="H102" s="165">
        <f t="shared" si="5"/>
        <v>0</v>
      </c>
      <c r="I102" s="165">
        <f t="shared" si="5"/>
        <v>0</v>
      </c>
      <c r="J102" s="165">
        <f t="shared" si="5"/>
        <v>0</v>
      </c>
      <c r="K102" s="165"/>
      <c r="L102" s="165">
        <f t="shared" si="5"/>
        <v>0</v>
      </c>
      <c r="M102" s="165">
        <f t="shared" si="5"/>
        <v>0</v>
      </c>
      <c r="N102" s="165">
        <f t="shared" si="5"/>
        <v>563000</v>
      </c>
      <c r="O102" s="165">
        <f t="shared" si="5"/>
        <v>0</v>
      </c>
    </row>
    <row r="103" spans="1:15" ht="14.25" thickBot="1" thickTop="1">
      <c r="A103" s="192"/>
      <c r="B103" s="193" t="s">
        <v>186</v>
      </c>
      <c r="C103" s="193"/>
      <c r="D103" s="194">
        <f>D102+D100+D81+D74+D58+D56+D53+D49+D33</f>
        <v>17053911</v>
      </c>
      <c r="E103" s="194">
        <f>E102+E100+E81+E74+E58+E56+E53+E49+E33</f>
        <v>2874062</v>
      </c>
      <c r="F103" s="194">
        <f>F102+F100+F81+F74+F58+F56+F53+F49+F33</f>
        <v>8274449</v>
      </c>
      <c r="G103" s="194">
        <f>G102+G100+G81+G74+G58+G56+G53+G49+G33</f>
        <v>2178721</v>
      </c>
      <c r="H103" s="194">
        <f>H102+H100+H81+H74+H56+H58+H53+H49+H33</f>
        <v>0</v>
      </c>
      <c r="I103" s="194">
        <f>I102+I100+I81+I74+I56+I53+I58+I49+I33</f>
        <v>3351728</v>
      </c>
      <c r="J103" s="194">
        <f aca="true" t="shared" si="6" ref="J103:O103">J102+J100+J81+J74+J56+J53+J49+J33</f>
        <v>2356000</v>
      </c>
      <c r="K103" s="194">
        <f t="shared" si="6"/>
        <v>0</v>
      </c>
      <c r="L103" s="194">
        <f t="shared" si="6"/>
        <v>227000</v>
      </c>
      <c r="M103" s="194">
        <f t="shared" si="6"/>
        <v>51000</v>
      </c>
      <c r="N103" s="194">
        <f t="shared" si="6"/>
        <v>4449300</v>
      </c>
      <c r="O103" s="194">
        <f t="shared" si="6"/>
        <v>1456100</v>
      </c>
    </row>
    <row r="104" ht="13.5" thickTop="1"/>
  </sheetData>
  <mergeCells count="196">
    <mergeCell ref="A10:O10"/>
    <mergeCell ref="B12:B13"/>
    <mergeCell ref="C12:C13"/>
    <mergeCell ref="D12:D13"/>
    <mergeCell ref="G12:O12"/>
    <mergeCell ref="A17:A18"/>
    <mergeCell ref="B17:B18"/>
    <mergeCell ref="C17:C18"/>
    <mergeCell ref="D17:D18"/>
    <mergeCell ref="E17:E18"/>
    <mergeCell ref="F17:F18"/>
    <mergeCell ref="G17:G18"/>
    <mergeCell ref="I17:I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F19:F20"/>
    <mergeCell ref="I19:I20"/>
    <mergeCell ref="L19:L20"/>
    <mergeCell ref="M19:M20"/>
    <mergeCell ref="N19:N20"/>
    <mergeCell ref="O19:O20"/>
    <mergeCell ref="A22:A23"/>
    <mergeCell ref="B22:B23"/>
    <mergeCell ref="C22:C23"/>
    <mergeCell ref="D22:D23"/>
    <mergeCell ref="E22:E23"/>
    <mergeCell ref="F22:F23"/>
    <mergeCell ref="L22:L23"/>
    <mergeCell ref="M22:M23"/>
    <mergeCell ref="N22:N23"/>
    <mergeCell ref="O22:O23"/>
    <mergeCell ref="B24:B25"/>
    <mergeCell ref="C24:C25"/>
    <mergeCell ref="D24:D25"/>
    <mergeCell ref="G24:O24"/>
    <mergeCell ref="A26:A27"/>
    <mergeCell ref="B26:B27"/>
    <mergeCell ref="C26:C27"/>
    <mergeCell ref="D26:D27"/>
    <mergeCell ref="E26:E27"/>
    <mergeCell ref="F26:F27"/>
    <mergeCell ref="G26:G27"/>
    <mergeCell ref="I26:I27"/>
    <mergeCell ref="L26:L27"/>
    <mergeCell ref="M26:M27"/>
    <mergeCell ref="N26:N27"/>
    <mergeCell ref="O26:O27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N36:N37"/>
    <mergeCell ref="O36:O37"/>
    <mergeCell ref="A38:A40"/>
    <mergeCell ref="C38:C40"/>
    <mergeCell ref="D38:D40"/>
    <mergeCell ref="E38:E40"/>
    <mergeCell ref="F38:F40"/>
    <mergeCell ref="L38:L40"/>
    <mergeCell ref="M38:M40"/>
    <mergeCell ref="N38:N40"/>
    <mergeCell ref="O38:O40"/>
    <mergeCell ref="B39:B40"/>
    <mergeCell ref="I39:I40"/>
    <mergeCell ref="J39:J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M41:M42"/>
    <mergeCell ref="N41:N42"/>
    <mergeCell ref="O41:O42"/>
    <mergeCell ref="B43:B44"/>
    <mergeCell ref="C43:C44"/>
    <mergeCell ref="D43:D44"/>
    <mergeCell ref="G43:O43"/>
    <mergeCell ref="F51:F52"/>
    <mergeCell ref="G51:G52"/>
    <mergeCell ref="H51:H52"/>
    <mergeCell ref="A51:A52"/>
    <mergeCell ref="B51:B52"/>
    <mergeCell ref="C51:C52"/>
    <mergeCell ref="D51:D52"/>
    <mergeCell ref="O51:O52"/>
    <mergeCell ref="B60:B61"/>
    <mergeCell ref="C60:C61"/>
    <mergeCell ref="D60:D61"/>
    <mergeCell ref="G60:O60"/>
    <mergeCell ref="I51:I52"/>
    <mergeCell ref="J51:J52"/>
    <mergeCell ref="M51:M52"/>
    <mergeCell ref="N51:N52"/>
    <mergeCell ref="E51:E5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M63:M64"/>
    <mergeCell ref="N63:N64"/>
    <mergeCell ref="O63:O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M65:M66"/>
    <mergeCell ref="N65:N66"/>
    <mergeCell ref="O65:O66"/>
    <mergeCell ref="A67:A69"/>
    <mergeCell ref="C67:C69"/>
    <mergeCell ref="D67:D69"/>
    <mergeCell ref="N67:N69"/>
    <mergeCell ref="O67:O69"/>
    <mergeCell ref="B68:B69"/>
    <mergeCell ref="E68:E69"/>
    <mergeCell ref="F68:F69"/>
    <mergeCell ref="G68:G69"/>
    <mergeCell ref="L68:L69"/>
    <mergeCell ref="M68:M69"/>
    <mergeCell ref="F76:F77"/>
    <mergeCell ref="G76:G77"/>
    <mergeCell ref="H76:H77"/>
    <mergeCell ref="A76:A77"/>
    <mergeCell ref="B76:B77"/>
    <mergeCell ref="C76:C77"/>
    <mergeCell ref="D76:D77"/>
    <mergeCell ref="O76:O77"/>
    <mergeCell ref="B78:B79"/>
    <mergeCell ref="C78:C79"/>
    <mergeCell ref="D78:D79"/>
    <mergeCell ref="G78:O78"/>
    <mergeCell ref="J76:J77"/>
    <mergeCell ref="L76:L77"/>
    <mergeCell ref="M76:M77"/>
    <mergeCell ref="N76:N77"/>
    <mergeCell ref="E76:E77"/>
    <mergeCell ref="A82:A83"/>
    <mergeCell ref="B82:B83"/>
    <mergeCell ref="C82:C83"/>
    <mergeCell ref="D82:D83"/>
    <mergeCell ref="M82:M83"/>
    <mergeCell ref="N82:N83"/>
    <mergeCell ref="O82:O83"/>
    <mergeCell ref="E82:E83"/>
    <mergeCell ref="F82:F83"/>
    <mergeCell ref="G82:G83"/>
    <mergeCell ref="L82:L83"/>
    <mergeCell ref="B95:B96"/>
    <mergeCell ref="C95:C96"/>
    <mergeCell ref="D95:D96"/>
    <mergeCell ref="G95:O95"/>
  </mergeCells>
  <printOptions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Krystyna Kadukowska</cp:lastModifiedBy>
  <cp:lastPrinted>2006-07-25T07:03:16Z</cp:lastPrinted>
  <dcterms:created xsi:type="dcterms:W3CDTF">2006-07-13T11:34:52Z</dcterms:created>
  <dcterms:modified xsi:type="dcterms:W3CDTF">2006-08-01T12:03:14Z</dcterms:modified>
  <cp:category/>
  <cp:version/>
  <cp:contentType/>
  <cp:contentStatus/>
</cp:coreProperties>
</file>