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ŁĄCZNIK NR 1 I 2 " sheetId="1" r:id="rId1"/>
    <sheet name="załącznik nr 6" sheetId="2" r:id="rId2"/>
    <sheet name="ZAŁĄCZNIK NR 16" sheetId="3" r:id="rId3"/>
  </sheets>
  <definedNames/>
  <calcPr fullCalcOnLoad="1"/>
</workbook>
</file>

<file path=xl/sharedStrings.xml><?xml version="1.0" encoding="utf-8"?>
<sst xmlns="http://schemas.openxmlformats.org/spreadsheetml/2006/main" count="411" uniqueCount="225">
  <si>
    <t>Załącznik nr 1</t>
  </si>
  <si>
    <t xml:space="preserve">Rady Gminy Chełmża </t>
  </si>
  <si>
    <t>zmieniającej Uchwałę Nr XLVI/368/05</t>
  </si>
  <si>
    <t xml:space="preserve">z dnia 21 grudnia 2005r. </t>
  </si>
  <si>
    <t xml:space="preserve">w sprawie budżetu Gminy na 2006r. </t>
  </si>
  <si>
    <t xml:space="preserve"> </t>
  </si>
  <si>
    <t xml:space="preserve">Plan dochodów </t>
  </si>
  <si>
    <t xml:space="preserve">budżetowych na 2006 rok </t>
  </si>
  <si>
    <t>Dz.</t>
  </si>
  <si>
    <t>Rozdz.</t>
  </si>
  <si>
    <t>§</t>
  </si>
  <si>
    <t>TREŚĆ</t>
  </si>
  <si>
    <t>Plan na 2006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</si>
  <si>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</si>
  <si>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</si>
  <si>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</si>
  <si>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</si>
  <si>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</si>
  <si>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>01036</t>
  </si>
  <si>
    <t>GOSPODARKA MIESZKANIOWA</t>
  </si>
  <si>
    <t xml:space="preserve">Gospodarka gruntami i nieruchomościami </t>
  </si>
  <si>
    <t>Wpływy ze sprzedaży składników majatkowych</t>
  </si>
  <si>
    <t>RÓŻNE ROZLICZENIA</t>
  </si>
  <si>
    <t xml:space="preserve">Różne rozliczenia finansowe </t>
  </si>
  <si>
    <t>0920</t>
  </si>
  <si>
    <t>Pozostałe odsetki (z rachunków bankowych )</t>
  </si>
  <si>
    <t>OGÓŁEM :</t>
  </si>
  <si>
    <t xml:space="preserve">Ogółem dochody : </t>
  </si>
  <si>
    <t>Załącznik nr 2</t>
  </si>
  <si>
    <t xml:space="preserve">Plan wydatków </t>
  </si>
  <si>
    <t xml:space="preserve">budżetowych na 2006 rok. </t>
  </si>
  <si>
    <t>Treść</t>
  </si>
  <si>
    <t>Plan na   2006 r</t>
  </si>
  <si>
    <t>Restrukturyzacja i modernizacja sektora żywnościowego oraz rozwój obszarów wiejskich</t>
  </si>
  <si>
    <t xml:space="preserve">Współfinansowanie programów i projektów realizowanych ze środków z funduszy strukturalnych, Funduszu Spójności oraz Sekcji Gwarancji Europejskiego Funduszu Orientacji i Gwarancji Rolnej - działanie 2.3 "Odnowa wsi oraz zachowanie i ochrona dziedzictwa kulturowego" </t>
  </si>
  <si>
    <t>01095</t>
  </si>
  <si>
    <t xml:space="preserve">Wynagrodzenia bezosobowe </t>
  </si>
  <si>
    <t>ADMINISTRACJA PUBLICZNA</t>
  </si>
  <si>
    <t xml:space="preserve">Promocja jednostek samorządu terytorialnego </t>
  </si>
  <si>
    <t xml:space="preserve">Zakup usług pozostałych </t>
  </si>
  <si>
    <t xml:space="preserve">Zakup materiałów i wyposażenia </t>
  </si>
  <si>
    <t>OŚWIATA  I  WYCHOWANIE</t>
  </si>
  <si>
    <t>KULTURA I OCHRONA DZIEDZICTWA NARODOWEGO</t>
  </si>
  <si>
    <t xml:space="preserve">Domy i ośrodki kultury, świetlice i kluby </t>
  </si>
  <si>
    <t xml:space="preserve">Ogółem wydatki : </t>
  </si>
  <si>
    <t>700</t>
  </si>
  <si>
    <t>70005</t>
  </si>
  <si>
    <t>z dnia 26 września 2006 r.</t>
  </si>
  <si>
    <t>z dnia 26 wrzesnia 2006 r.</t>
  </si>
  <si>
    <t>Pozostała działalność w tym : (dożynki - 15.500, badanie gleb - 1.000, usługi utylizacyjne - 1.000)</t>
  </si>
  <si>
    <t>Wydatki inwestycyjne jednostek budżetowych</t>
  </si>
  <si>
    <t xml:space="preserve">Różne opłaty i składki </t>
  </si>
  <si>
    <t xml:space="preserve">Składki na Fundusz Pracy </t>
  </si>
  <si>
    <r>
      <t>Pozostała działalność w tym</t>
    </r>
    <r>
      <rPr>
        <sz val="10"/>
        <rFont val="Times New Roman"/>
        <family val="1"/>
      </rPr>
      <t xml:space="preserve">: (Rady Sołeckie 60.000; Grupa budowlana 220.000) </t>
    </r>
  </si>
  <si>
    <t>Zakup materiałów i wyposażenia w tym grupa budowlana 10.000</t>
  </si>
  <si>
    <t xml:space="preserve">Przedszkola </t>
  </si>
  <si>
    <t xml:space="preserve">Dowożenie uczniów do szkół </t>
  </si>
  <si>
    <t xml:space="preserve">Zakup usług remontowych (remont autobusów) </t>
  </si>
  <si>
    <t>Wydatki inwestycyjne jednostek budżetowych "Modernizacja autobusów szkolnych" - Załącznik Nr 6</t>
  </si>
  <si>
    <t xml:space="preserve">Zakup autobusu szkolnego do modernizacji </t>
  </si>
  <si>
    <t xml:space="preserve">Zakup usług remontowych  </t>
  </si>
  <si>
    <t xml:space="preserve">Załącznik Nr 6 </t>
  </si>
  <si>
    <t>Rady Gminy Chełmża</t>
  </si>
  <si>
    <t>w sprawie uchwalenia budżetu</t>
  </si>
  <si>
    <t xml:space="preserve">Gminy na rok 2006. </t>
  </si>
  <si>
    <t xml:space="preserve">Plan finansowy inwestycji na 2006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</si>
  <si>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</si>
  <si>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</si>
  <si>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</si>
  <si>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</si>
  <si>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</si>
  <si>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</si>
  <si>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</si>
  <si>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 xml:space="preserve">do 2005r. </t>
  </si>
  <si>
    <t xml:space="preserve">2006r. </t>
  </si>
  <si>
    <t xml:space="preserve">Środki własne + zobowiązania z 2005r. </t>
  </si>
  <si>
    <t>Środki własne z lat ubiegłych</t>
  </si>
  <si>
    <t>Środki EFO i GR,ZPORR i Budżet państwa</t>
  </si>
  <si>
    <t>Kredyt "K" Pożyczka "P" ; prefinansowanie</t>
  </si>
  <si>
    <t>EOG</t>
  </si>
  <si>
    <t>Dotacja PFOŚ, GFOŚ , FOGR, EFRWP, Wojewody inne j.s.t</t>
  </si>
  <si>
    <t xml:space="preserve">Grupa budowlana + materiał </t>
  </si>
  <si>
    <t xml:space="preserve">Pozostało do wykoania </t>
  </si>
  <si>
    <t>zobowiązania na 2007 rok</t>
  </si>
  <si>
    <t>01010</t>
  </si>
  <si>
    <t xml:space="preserve">Wykonanie sieci wodociągowej Nowa - Chełmża c.d. </t>
  </si>
  <si>
    <t>2005/ 2006</t>
  </si>
  <si>
    <t xml:space="preserve">Wykonanie dokumentacji wodnych - osiedle Browina </t>
  </si>
  <si>
    <t xml:space="preserve">Wykonanie dodatkowych przyłączy wodociągowych (Browina - Zalesie) </t>
  </si>
  <si>
    <t xml:space="preserve">Sieć wodociągowa cz. II Zelgno - Bezdół, Grzegorz, Zajączkowo </t>
  </si>
  <si>
    <t>"P"</t>
  </si>
  <si>
    <t xml:space="preserve">Sieć wodociągowa cz. III Nawra - centrum, Zelgno </t>
  </si>
  <si>
    <t xml:space="preserve">Sieć wodociągowa 150m Skąpe </t>
  </si>
  <si>
    <t>ZPORR Projekt Nr 2a- etap II "Modernizacja SUW Morczyny"</t>
  </si>
  <si>
    <t xml:space="preserve">SPO - działanie 2.3 "Odnowa wsi oraz zachowanie i ochrona dziedzictwa kulturowego" w tym: </t>
  </si>
  <si>
    <t>2005- 2006</t>
  </si>
  <si>
    <t xml:space="preserve">Zelgno </t>
  </si>
  <si>
    <t xml:space="preserve">Kuczwały </t>
  </si>
  <si>
    <t xml:space="preserve">Kończewice </t>
  </si>
  <si>
    <t xml:space="preserve">Sławkowo </t>
  </si>
  <si>
    <t xml:space="preserve">Pluslowęsy </t>
  </si>
  <si>
    <t>Razem dz. 010</t>
  </si>
  <si>
    <t>Przebudowa drogi gminnej - 500m w miejscowości Bogusławki Nr 100515C</t>
  </si>
  <si>
    <t>*</t>
  </si>
  <si>
    <t xml:space="preserve">Przebudowa drogi w Bielczynach </t>
  </si>
  <si>
    <t>60016</t>
  </si>
  <si>
    <t xml:space="preserve">ZPORR Projekt Nr 3 - "Budowa dróg ułatwiających dostępność do podst. usług oraz ważnych gospodarczo rejonów Gminy Chełmża" - etap I w tym: </t>
  </si>
  <si>
    <t>2004-2006</t>
  </si>
  <si>
    <t>"K"</t>
  </si>
  <si>
    <t>Budowa drogi Nr 009 w miejscowości Liznowo, Browina Brąchnówko (Nr 023, 024,026), Mirakowo - Zalesie (Nr 030)</t>
  </si>
  <si>
    <t xml:space="preserve">Ułożenie chodników w miejscowości Bielczyny </t>
  </si>
  <si>
    <t>2006/ 2007</t>
  </si>
  <si>
    <t xml:space="preserve">Ułożenie chodników w miejscowości Grzegorz </t>
  </si>
  <si>
    <t xml:space="preserve">Wykonanie dokumentacji drogowych Bielczyny (Nr 100514C), Kuczwały (Nr 100530C), Pluskowęsy (Nr 100573C) </t>
  </si>
  <si>
    <t xml:space="preserve">Ułożenie chodników + dokumentacja w miejscowości Browina </t>
  </si>
  <si>
    <t xml:space="preserve">Ułożenie chodników w miejscowości Grzywna </t>
  </si>
  <si>
    <t>Razem dz. 600</t>
  </si>
  <si>
    <t>63003</t>
  </si>
  <si>
    <t xml:space="preserve">Zagospodarowanie turyst. Rejonu Zalesia i stworzenie Parku Kulturowego nad Jeziorem Grodzieńskim - etap I </t>
  </si>
  <si>
    <t>Razem dz. 630</t>
  </si>
  <si>
    <t xml:space="preserve">Budowa budynku socjalno - komunalnego w Browinie </t>
  </si>
  <si>
    <t>2006/ 2008</t>
  </si>
  <si>
    <t xml:space="preserve">Wykonanie dokumentacji budynku mieszkalnego osiedle Browina </t>
  </si>
  <si>
    <t>Razem dz. 700</t>
  </si>
  <si>
    <t>75023</t>
  </si>
  <si>
    <t>Zakup komputerów</t>
  </si>
  <si>
    <t>Razem dz. 750</t>
  </si>
  <si>
    <t>80101</t>
  </si>
  <si>
    <t xml:space="preserve">Koncepcja rozbudowy SP Zelgno (biblioteka i sala gimnastyczna) </t>
  </si>
  <si>
    <t>1999/ 2007</t>
  </si>
  <si>
    <t>Rozbudowa Gimnazjum Pluskowęsy w tym:</t>
  </si>
  <si>
    <t xml:space="preserve">okna i ocieplenie </t>
  </si>
  <si>
    <t>PFOŚ i GW</t>
  </si>
  <si>
    <t xml:space="preserve">Modernizacja kotłowni w Gimnazjum w Głuchowie </t>
  </si>
  <si>
    <t xml:space="preserve">ZPORR Nr 4 - "Rozwój zaplecza sportowego szkół gimnazjalnych Gminy Chełmża" w tym: </t>
  </si>
  <si>
    <t>2004 - 2006</t>
  </si>
  <si>
    <t>"Budowa zaplecza socjalno sanitarnego sali gimnastycznej oraz boiska przy Gimnazjum Głuchowo i Gimnazjum Pluskowęsy"</t>
  </si>
  <si>
    <t xml:space="preserve">Wykonanie ogrodzenia przy Gimnazjum w Głuchowie i uporządkowanie przejętego terenu </t>
  </si>
  <si>
    <t xml:space="preserve">Wykonanie ogrodzenia przy Gimnazjum w Pluskowęsach </t>
  </si>
  <si>
    <t xml:space="preserve">Modernizacja autobusów </t>
  </si>
  <si>
    <t>Razem dział 801</t>
  </si>
  <si>
    <t>ZPORR - PROJEKT "Polepszenie jakości usług poprzez modernizację budynku SPOZ w Zelgnie i zakup wyposażenia "</t>
  </si>
  <si>
    <t>Koncepcja zagospodarowania starej szkoły w miejscowości Grzywna - filia Ośrodka Zdrowia Zelgno</t>
  </si>
  <si>
    <t>Razem dz. 851</t>
  </si>
  <si>
    <t>Projekt Nr 1 - "Uporządkowanie gospodarki ściekowej w rejonach drogi krajowej nr 1 oraz jeziora chełmżyńskiego" - etap I w tym : "Budowa sieci kanalizacji sanitarnej Browina - Kończewice.</t>
  </si>
  <si>
    <t>2004-2005</t>
  </si>
  <si>
    <t xml:space="preserve">Wykonanie dokumentacji i wykonanie sieci kanalizacyjnej -domki osiedle Browina                                                                                                           </t>
  </si>
  <si>
    <t>Wykonanie koncepcji gospodarki ściekowej dla pozostałych miejscowości gminy</t>
  </si>
  <si>
    <t xml:space="preserve">Zakup ciągnika </t>
  </si>
  <si>
    <t xml:space="preserve">Wykonanie ogrodzeń </t>
  </si>
  <si>
    <t xml:space="preserve">Wykonanie oświetlenia w tym:                                                                                                                               </t>
  </si>
  <si>
    <t xml:space="preserve">w miejscowości Strużal </t>
  </si>
  <si>
    <t xml:space="preserve">w miejscowości Skąpe </t>
  </si>
  <si>
    <t xml:space="preserve">w miejscowości Głuchowo przy drodze powiatowej </t>
  </si>
  <si>
    <t xml:space="preserve">w miejscowości Pluskowęsy - skrzyżowanie </t>
  </si>
  <si>
    <t xml:space="preserve">w miejscowości Brąhnówko - koło pałacu </t>
  </si>
  <si>
    <t>w miejscowości Kończewice w stronę Nawry</t>
  </si>
  <si>
    <t xml:space="preserve">w miejscowości Nawra - cmentarz </t>
  </si>
  <si>
    <t>w miejscowości Bogusławki w stronę przystanku</t>
  </si>
  <si>
    <t>w miejscowości Zelgno w stronę Chełmży</t>
  </si>
  <si>
    <t>Razem dz. 900</t>
  </si>
  <si>
    <t>92109</t>
  </si>
  <si>
    <t xml:space="preserve">Budowa świetlicy w Dźwierznie </t>
  </si>
  <si>
    <t>2006/ 2009</t>
  </si>
  <si>
    <t>Razem dz. 921</t>
  </si>
  <si>
    <t xml:space="preserve">Ogółem : </t>
  </si>
  <si>
    <t xml:space="preserve">Wykonanie sceny estradowej </t>
  </si>
  <si>
    <t>Załącznik Nr 16</t>
  </si>
  <si>
    <t>w sprawie zmiany</t>
  </si>
  <si>
    <t xml:space="preserve">budżetu Gminy na 2006 rok. </t>
  </si>
  <si>
    <t xml:space="preserve">WYKAZ DOTACJI UDZIELANYCH Z BUDŻETU W 2006 ROKU </t>
  </si>
  <si>
    <t xml:space="preserve">L.p. </t>
  </si>
  <si>
    <t xml:space="preserve">Rozdział </t>
  </si>
  <si>
    <t xml:space="preserve">Podmiot </t>
  </si>
  <si>
    <t xml:space="preserve">Kwota  </t>
  </si>
  <si>
    <t xml:space="preserve">Rodzaj dotacji </t>
  </si>
  <si>
    <t>1.</t>
  </si>
  <si>
    <t>01097</t>
  </si>
  <si>
    <t xml:space="preserve">Gospodarstwo Pomocnicze przy Urzędzie Gminy Chełmża </t>
  </si>
  <si>
    <t xml:space="preserve">przedmiotowa </t>
  </si>
  <si>
    <t>2.</t>
  </si>
  <si>
    <t>754</t>
  </si>
  <si>
    <t>75411</t>
  </si>
  <si>
    <t>Komenda Powiatowa Państwowej Straży Pożarnej w Toruniu</t>
  </si>
  <si>
    <t xml:space="preserve">celowa </t>
  </si>
  <si>
    <t>3.</t>
  </si>
  <si>
    <t>801</t>
  </si>
  <si>
    <t>2590</t>
  </si>
  <si>
    <t xml:space="preserve">Stowarzyszenie Kulturalno - Oświatowe "Edukacja i Przyszłość" w Brąchnówku </t>
  </si>
  <si>
    <t xml:space="preserve">podmiotowa </t>
  </si>
  <si>
    <t>4.</t>
  </si>
  <si>
    <t>851</t>
  </si>
  <si>
    <t>85195</t>
  </si>
  <si>
    <t>6220</t>
  </si>
  <si>
    <t xml:space="preserve">Samodzielny Publiczny Ośrodek Zdrowia w Zelgnie </t>
  </si>
  <si>
    <t>celowa</t>
  </si>
  <si>
    <t>5.</t>
  </si>
  <si>
    <t>921</t>
  </si>
  <si>
    <t>92120</t>
  </si>
  <si>
    <t>2720</t>
  </si>
  <si>
    <t>Dotacje celowe z budżetu na finansowanie lub dofinansowanie prac remontowych i konserwatorskich obiektów zabytkowych</t>
  </si>
  <si>
    <t>6.</t>
  </si>
  <si>
    <t>926</t>
  </si>
  <si>
    <t>92695</t>
  </si>
  <si>
    <t>2820</t>
  </si>
  <si>
    <t xml:space="preserve">Wiejskie Stowarzyszenie Kulturalno - Oświatowe "Edukacja i Przyszłość" w Brąchnówku </t>
  </si>
  <si>
    <t>7.</t>
  </si>
  <si>
    <t xml:space="preserve">Klub Sportowy Gminy Chełmża "Cyklon" </t>
  </si>
  <si>
    <t xml:space="preserve">z dnia 26 września 2006r. </t>
  </si>
  <si>
    <t>8.</t>
  </si>
  <si>
    <t>9.</t>
  </si>
  <si>
    <t xml:space="preserve">Uczniowski Klub Sportowy "IMPET" w Sławkowie z siedzibą w Sławkowie </t>
  </si>
  <si>
    <t>10.</t>
  </si>
  <si>
    <t xml:space="preserve">Stowarzyszenie "SOWA" przy Gimnazjum w Głuchowie z siedzibą w Głuchowie </t>
  </si>
  <si>
    <t>11.</t>
  </si>
  <si>
    <t xml:space="preserve">Uczniowski Klub Sportowy "HURAGAN" przy SP Kończewice z siedzibą w Kończewicach </t>
  </si>
  <si>
    <t xml:space="preserve">KULTURA FIZYCZNA I SPORT </t>
  </si>
  <si>
    <t xml:space="preserve">Pozostała działalność </t>
  </si>
  <si>
    <t xml:space="preserve">Dotacje celowe z budżetu na dofinansowanie zadań zleconych do realizacji stowarzyszeniom </t>
  </si>
  <si>
    <t xml:space="preserve">TRANSPORT I ŁĄCZNOŚĆ </t>
  </si>
  <si>
    <t xml:space="preserve">Drogi publiczne gminne </t>
  </si>
  <si>
    <t>Wydatki inwestycyjne jednostek budżetowych "Przebudowa drogi w miejscowości Bielczyny" Załącznik Nr 6</t>
  </si>
  <si>
    <t>Wydatki inwestycyjne jednostek budżetowych "Przebudowa drogi gminnej w miejscowości Bogusławki" Załącznik Nr 6</t>
  </si>
  <si>
    <t>do Uchwały Nr LVI/439/06</t>
  </si>
  <si>
    <t xml:space="preserve">Składki na ubezpieczenia społeczne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</si>
</sst>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top" wrapText="1"/>
    </xf>
    <xf numFmtId="164" fontId="3" fillId="0" borderId="5" xfId="15" applyNumberFormat="1" applyFont="1" applyFill="1" applyBorder="1" applyAlignment="1">
      <alignment horizontal="right" wrapText="1"/>
    </xf>
    <xf numFmtId="164" fontId="3" fillId="0" borderId="5" xfId="15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15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/>
    </xf>
    <xf numFmtId="49" fontId="3" fillId="0" borderId="7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24" xfId="15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7" xfId="15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164" fontId="8" fillId="0" borderId="6" xfId="15" applyNumberFormat="1" applyFont="1" applyFill="1" applyBorder="1" applyAlignment="1">
      <alignment horizontal="center" vertical="top" wrapText="1"/>
    </xf>
    <xf numFmtId="164" fontId="8" fillId="0" borderId="14" xfId="15" applyNumberFormat="1" applyFont="1" applyFill="1" applyBorder="1" applyAlignment="1">
      <alignment horizontal="center" vertical="top" wrapText="1"/>
    </xf>
    <xf numFmtId="164" fontId="8" fillId="0" borderId="14" xfId="15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164" fontId="8" fillId="0" borderId="7" xfId="15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164" fontId="8" fillId="0" borderId="13" xfId="15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15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164" fontId="8" fillId="0" borderId="13" xfId="15" applyNumberFormat="1" applyFont="1" applyFill="1" applyBorder="1" applyAlignment="1">
      <alignment horizontal="center" vertical="center" wrapText="1"/>
    </xf>
    <xf numFmtId="164" fontId="8" fillId="0" borderId="14" xfId="15" applyNumberFormat="1" applyFont="1" applyFill="1" applyBorder="1" applyAlignment="1">
      <alignment horizontal="center" vertical="center"/>
    </xf>
    <xf numFmtId="164" fontId="8" fillId="0" borderId="6" xfId="15" applyNumberFormat="1" applyFont="1" applyFill="1" applyBorder="1" applyAlignment="1">
      <alignment horizontal="center" vertical="center"/>
    </xf>
    <xf numFmtId="164" fontId="8" fillId="0" borderId="7" xfId="15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15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64" fontId="7" fillId="0" borderId="5" xfId="15" applyNumberFormat="1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164" fontId="8" fillId="0" borderId="16" xfId="15" applyNumberFormat="1" applyFont="1" applyFill="1" applyBorder="1" applyAlignment="1">
      <alignment horizontal="center" vertical="center" wrapText="1"/>
    </xf>
    <xf numFmtId="164" fontId="7" fillId="0" borderId="16" xfId="15" applyNumberFormat="1" applyFont="1" applyFill="1" applyBorder="1" applyAlignment="1">
      <alignment horizontal="center" vertical="top" wrapText="1"/>
    </xf>
    <xf numFmtId="164" fontId="8" fillId="0" borderId="14" xfId="15" applyNumberFormat="1" applyFont="1" applyFill="1" applyBorder="1" applyAlignment="1">
      <alignment horizontal="center" wrapText="1"/>
    </xf>
    <xf numFmtId="164" fontId="8" fillId="0" borderId="7" xfId="15" applyNumberFormat="1" applyFont="1" applyFill="1" applyBorder="1" applyAlignment="1">
      <alignment horizontal="left" vertical="center" wrapText="1"/>
    </xf>
    <xf numFmtId="2" fontId="8" fillId="0" borderId="14" xfId="15" applyNumberFormat="1" applyFont="1" applyFill="1" applyBorder="1" applyAlignment="1">
      <alignment horizontal="center" wrapText="1"/>
    </xf>
    <xf numFmtId="2" fontId="8" fillId="0" borderId="14" xfId="15" applyNumberFormat="1" applyFont="1" applyFill="1" applyBorder="1" applyAlignment="1">
      <alignment horizontal="center" vertical="center" wrapText="1"/>
    </xf>
    <xf numFmtId="2" fontId="8" fillId="0" borderId="6" xfId="15" applyNumberFormat="1" applyFont="1" applyFill="1" applyBorder="1" applyAlignment="1">
      <alignment horizontal="center" vertical="center" wrapText="1"/>
    </xf>
    <xf numFmtId="2" fontId="8" fillId="0" borderId="7" xfId="15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15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5" xfId="15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6" xfId="15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64" fontId="8" fillId="0" borderId="10" xfId="15" applyNumberFormat="1" applyFont="1" applyFill="1" applyBorder="1" applyAlignment="1">
      <alignment horizontal="center" vertical="center" wrapText="1"/>
    </xf>
    <xf numFmtId="164" fontId="8" fillId="0" borderId="13" xfId="15" applyNumberFormat="1" applyFont="1" applyFill="1" applyBorder="1" applyAlignment="1">
      <alignment horizontal="left" vertical="top" wrapText="1"/>
    </xf>
    <xf numFmtId="2" fontId="8" fillId="0" borderId="14" xfId="15" applyNumberFormat="1" applyFont="1" applyFill="1" applyBorder="1" applyAlignment="1">
      <alignment horizontal="left" vertical="center" wrapText="1"/>
    </xf>
    <xf numFmtId="164" fontId="8" fillId="0" borderId="14" xfId="15" applyNumberFormat="1" applyFont="1" applyFill="1" applyBorder="1" applyAlignment="1">
      <alignment horizontal="left" vertical="center" wrapText="1"/>
    </xf>
    <xf numFmtId="164" fontId="8" fillId="0" borderId="6" xfId="15" applyNumberFormat="1" applyFont="1" applyFill="1" applyBorder="1" applyAlignment="1">
      <alignment horizontal="left" vertical="center" wrapText="1"/>
    </xf>
    <xf numFmtId="164" fontId="8" fillId="0" borderId="7" xfId="15" applyNumberFormat="1" applyFont="1" applyFill="1" applyBorder="1" applyAlignment="1">
      <alignment horizontal="center" vertical="top"/>
    </xf>
    <xf numFmtId="164" fontId="8" fillId="0" borderId="6" xfId="15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164" fontId="7" fillId="0" borderId="7" xfId="15" applyNumberFormat="1" applyFont="1" applyFill="1" applyBorder="1" applyAlignment="1">
      <alignment horizontal="center" vertical="center" wrapText="1"/>
    </xf>
    <xf numFmtId="164" fontId="7" fillId="0" borderId="7" xfId="15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164" fontId="7" fillId="0" borderId="5" xfId="15" applyNumberFormat="1" applyFont="1" applyFill="1" applyBorder="1" applyAlignment="1">
      <alignment horizontal="left" vertical="center" wrapText="1"/>
    </xf>
    <xf numFmtId="164" fontId="8" fillId="0" borderId="16" xfId="15" applyNumberFormat="1" applyFont="1" applyFill="1" applyBorder="1" applyAlignment="1">
      <alignment horizontal="left" vertical="center" wrapText="1"/>
    </xf>
    <xf numFmtId="164" fontId="8" fillId="0" borderId="16" xfId="15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5" xfId="15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9" xfId="15" applyNumberFormat="1" applyFont="1" applyFill="1" applyBorder="1" applyAlignment="1">
      <alignment horizontal="center" vertical="center" wrapText="1"/>
    </xf>
    <xf numFmtId="164" fontId="8" fillId="0" borderId="9" xfId="15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7" xfId="15" applyNumberFormat="1" applyFont="1" applyFill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164" fontId="1" fillId="0" borderId="7" xfId="15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164" fontId="1" fillId="0" borderId="6" xfId="15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5" xfId="15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14" xfId="15" applyNumberFormat="1" applyFont="1" applyFill="1" applyBorder="1" applyAlignment="1">
      <alignment horizontal="center" vertical="center"/>
    </xf>
    <xf numFmtId="164" fontId="8" fillId="0" borderId="6" xfId="15" applyNumberFormat="1" applyFont="1" applyFill="1" applyBorder="1" applyAlignment="1">
      <alignment horizontal="center" vertical="center"/>
    </xf>
    <xf numFmtId="164" fontId="8" fillId="0" borderId="7" xfId="15" applyNumberFormat="1" applyFont="1" applyFill="1" applyBorder="1" applyAlignment="1">
      <alignment horizontal="center" vertical="top" wrapText="1"/>
    </xf>
    <xf numFmtId="164" fontId="8" fillId="0" borderId="7" xfId="15" applyNumberFormat="1" applyFont="1" applyFill="1" applyBorder="1" applyAlignment="1">
      <alignment horizontal="center" vertical="center"/>
    </xf>
    <xf numFmtId="164" fontId="8" fillId="0" borderId="6" xfId="15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4" xfId="15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top" wrapText="1"/>
    </xf>
    <xf numFmtId="164" fontId="8" fillId="0" borderId="6" xfId="15" applyNumberFormat="1" applyFont="1" applyFill="1" applyBorder="1" applyAlignment="1">
      <alignment horizontal="center" vertical="center" wrapText="1"/>
    </xf>
    <xf numFmtId="2" fontId="8" fillId="0" borderId="6" xfId="15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164" fontId="7" fillId="0" borderId="16" xfId="15" applyNumberFormat="1" applyFont="1" applyFill="1" applyBorder="1" applyAlignment="1">
      <alignment horizontal="center" vertical="center" wrapText="1"/>
    </xf>
    <xf numFmtId="164" fontId="7" fillId="0" borderId="13" xfId="15" applyNumberFormat="1" applyFont="1" applyFill="1" applyBorder="1" applyAlignment="1">
      <alignment horizontal="center" vertical="center" wrapText="1"/>
    </xf>
    <xf numFmtId="164" fontId="8" fillId="0" borderId="16" xfId="15" applyNumberFormat="1" applyFont="1" applyFill="1" applyBorder="1" applyAlignment="1">
      <alignment horizontal="center" vertical="center"/>
    </xf>
    <xf numFmtId="164" fontId="8" fillId="0" borderId="13" xfId="15" applyNumberFormat="1" applyFont="1" applyFill="1" applyBorder="1" applyAlignment="1">
      <alignment horizontal="center" vertical="center"/>
    </xf>
    <xf numFmtId="164" fontId="8" fillId="0" borderId="16" xfId="15" applyNumberFormat="1" applyFont="1" applyFill="1" applyBorder="1" applyAlignment="1">
      <alignment horizontal="center" vertical="center" wrapText="1"/>
    </xf>
    <xf numFmtId="164" fontId="8" fillId="0" borderId="13" xfId="15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164" fontId="8" fillId="0" borderId="7" xfId="15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164" fontId="7" fillId="0" borderId="14" xfId="15" applyNumberFormat="1" applyFont="1" applyFill="1" applyBorder="1" applyAlignment="1">
      <alignment horizontal="center" vertical="top" wrapText="1"/>
    </xf>
    <xf numFmtId="164" fontId="7" fillId="0" borderId="13" xfId="15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2" fontId="8" fillId="0" borderId="14" xfId="15" applyNumberFormat="1" applyFont="1" applyFill="1" applyBorder="1" applyAlignment="1">
      <alignment horizontal="center" vertical="center" wrapText="1"/>
    </xf>
    <xf numFmtId="164" fontId="7" fillId="0" borderId="16" xfId="15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64" fontId="8" fillId="0" borderId="14" xfId="15" applyNumberFormat="1" applyFont="1" applyFill="1" applyBorder="1" applyAlignment="1">
      <alignment horizontal="center" vertical="top" wrapText="1"/>
    </xf>
    <xf numFmtId="164" fontId="8" fillId="0" borderId="13" xfId="15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46">
      <selection activeCell="E80" sqref="E80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23.00390625" style="0" customWidth="1"/>
    <col min="5" max="5" width="12.875" style="0" bestFit="1" customWidth="1"/>
    <col min="6" max="6" width="11.25390625" style="0" customWidth="1"/>
    <col min="7" max="7" width="11.625" style="0" customWidth="1"/>
    <col min="8" max="8" width="15.375" style="0" customWidth="1"/>
  </cols>
  <sheetData>
    <row r="1" spans="1:8" ht="12.75">
      <c r="A1" s="1"/>
      <c r="B1" s="1"/>
      <c r="C1" s="1"/>
      <c r="D1" s="1"/>
      <c r="E1" s="1"/>
      <c r="F1" s="1"/>
      <c r="G1" s="2" t="s">
        <v>0</v>
      </c>
      <c r="H1" s="2"/>
    </row>
    <row r="2" spans="1:8" ht="12.75">
      <c r="A2" s="1"/>
      <c r="B2" s="1"/>
      <c r="C2" s="1"/>
      <c r="D2" s="1"/>
      <c r="E2" s="1"/>
      <c r="F2" s="1"/>
      <c r="G2" s="2" t="s">
        <v>223</v>
      </c>
      <c r="H2" s="2"/>
    </row>
    <row r="3" spans="1:8" ht="12.75">
      <c r="A3" s="1"/>
      <c r="B3" s="1"/>
      <c r="C3" s="1"/>
      <c r="D3" s="1"/>
      <c r="E3" s="1"/>
      <c r="F3" s="1"/>
      <c r="G3" s="2" t="s">
        <v>1</v>
      </c>
      <c r="H3" s="2"/>
    </row>
    <row r="4" spans="1:8" ht="12.75">
      <c r="A4" s="1"/>
      <c r="B4" s="1"/>
      <c r="C4" s="1"/>
      <c r="D4" s="1"/>
      <c r="E4" s="1"/>
      <c r="F4" s="1"/>
      <c r="G4" s="2" t="s">
        <v>47</v>
      </c>
      <c r="H4" s="2"/>
    </row>
    <row r="5" spans="1:8" ht="12.75">
      <c r="A5" s="1"/>
      <c r="B5" s="1"/>
      <c r="C5" s="1"/>
      <c r="D5" s="1"/>
      <c r="E5" s="1"/>
      <c r="F5" s="1"/>
      <c r="G5" s="2" t="s">
        <v>2</v>
      </c>
      <c r="H5" s="2"/>
    </row>
    <row r="6" spans="1:8" ht="12.75">
      <c r="A6" s="1"/>
      <c r="B6" s="1"/>
      <c r="C6" s="1"/>
      <c r="D6" s="1"/>
      <c r="E6" s="1"/>
      <c r="F6" s="1"/>
      <c r="G6" s="2" t="s">
        <v>3</v>
      </c>
      <c r="H6" s="2"/>
    </row>
    <row r="7" spans="1:8" ht="12.75">
      <c r="A7" s="1"/>
      <c r="B7" s="1"/>
      <c r="C7" s="1"/>
      <c r="D7" s="1"/>
      <c r="E7" s="1"/>
      <c r="F7" s="1"/>
      <c r="G7" s="2" t="s">
        <v>4</v>
      </c>
      <c r="H7" s="2"/>
    </row>
    <row r="8" spans="1:8" ht="12.75">
      <c r="A8" s="1"/>
      <c r="B8" s="1"/>
      <c r="C8" s="1"/>
      <c r="D8" s="1"/>
      <c r="E8" s="1"/>
      <c r="F8" s="1"/>
      <c r="G8" s="2"/>
      <c r="H8" s="2"/>
    </row>
    <row r="9" spans="1:8" ht="12.75">
      <c r="A9" s="1"/>
      <c r="B9" s="1"/>
      <c r="C9" s="1"/>
      <c r="D9" s="1"/>
      <c r="E9" s="1"/>
      <c r="F9" s="1"/>
      <c r="G9" s="2"/>
      <c r="H9" s="2"/>
    </row>
    <row r="10" spans="1:8" ht="12.75">
      <c r="A10" s="1"/>
      <c r="B10" s="1"/>
      <c r="C10" s="1"/>
      <c r="D10" s="1"/>
      <c r="E10" s="1"/>
      <c r="F10" s="1"/>
      <c r="G10" s="2"/>
      <c r="H10" s="2"/>
    </row>
    <row r="11" spans="1:8" ht="12.75">
      <c r="A11" s="276" t="s">
        <v>5</v>
      </c>
      <c r="B11" s="276"/>
      <c r="C11" s="276"/>
      <c r="D11" s="276"/>
      <c r="E11" s="276"/>
      <c r="F11" s="276"/>
      <c r="G11" s="276"/>
      <c r="H11" s="276"/>
    </row>
    <row r="12" spans="1:8" ht="12.75">
      <c r="A12" s="283" t="s">
        <v>6</v>
      </c>
      <c r="B12" s="283"/>
      <c r="C12" s="283"/>
      <c r="D12" s="283"/>
      <c r="E12" s="283"/>
      <c r="F12" s="283"/>
      <c r="G12" s="283"/>
      <c r="H12" s="283"/>
    </row>
    <row r="13" spans="1:8" ht="12.75">
      <c r="A13" s="283" t="s">
        <v>7</v>
      </c>
      <c r="B13" s="283"/>
      <c r="C13" s="283"/>
      <c r="D13" s="283"/>
      <c r="E13" s="283"/>
      <c r="F13" s="283"/>
      <c r="G13" s="283"/>
      <c r="H13" s="28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3.5" thickBot="1">
      <c r="A17" s="4"/>
      <c r="B17" s="4"/>
      <c r="C17" s="5"/>
      <c r="D17" s="6"/>
      <c r="E17" s="7"/>
      <c r="F17" s="6"/>
      <c r="G17" s="6"/>
      <c r="H17" s="6"/>
    </row>
    <row r="18" spans="1:8" ht="26.25" thickBot="1">
      <c r="A18" s="8" t="s">
        <v>8</v>
      </c>
      <c r="B18" s="9" t="s">
        <v>9</v>
      </c>
      <c r="C18" s="10" t="s">
        <v>10</v>
      </c>
      <c r="D18" s="11" t="s">
        <v>11</v>
      </c>
      <c r="E18" s="12" t="s">
        <v>12</v>
      </c>
      <c r="F18" s="8" t="s">
        <v>13</v>
      </c>
      <c r="G18" s="8" t="s">
        <v>14</v>
      </c>
      <c r="H18" s="8" t="s">
        <v>15</v>
      </c>
    </row>
    <row r="19" spans="1:8" ht="14.25" thickBot="1" thickTop="1">
      <c r="A19" s="13" t="s">
        <v>45</v>
      </c>
      <c r="B19" s="284" t="s">
        <v>19</v>
      </c>
      <c r="C19" s="285"/>
      <c r="D19" s="241"/>
      <c r="E19" s="14">
        <v>263000</v>
      </c>
      <c r="F19" s="14">
        <f>F20</f>
        <v>20000</v>
      </c>
      <c r="G19" s="14">
        <f>G20</f>
        <v>0</v>
      </c>
      <c r="H19" s="14">
        <f aca="true" t="shared" si="0" ref="H19:H24">E19+F19-G19</f>
        <v>283000</v>
      </c>
    </row>
    <row r="20" spans="1:8" ht="27.75" customHeight="1" thickTop="1">
      <c r="A20" s="15"/>
      <c r="B20" s="16" t="s">
        <v>46</v>
      </c>
      <c r="C20" s="277" t="s">
        <v>20</v>
      </c>
      <c r="D20" s="277"/>
      <c r="E20" s="17">
        <v>263000</v>
      </c>
      <c r="F20" s="17">
        <f>F21</f>
        <v>20000</v>
      </c>
      <c r="G20" s="17">
        <f>G21</f>
        <v>0</v>
      </c>
      <c r="H20" s="18">
        <f t="shared" si="0"/>
        <v>283000</v>
      </c>
    </row>
    <row r="21" spans="1:8" ht="26.25" thickBot="1">
      <c r="A21" s="15"/>
      <c r="B21" s="19"/>
      <c r="C21" s="20">
        <v>870</v>
      </c>
      <c r="D21" s="21" t="s">
        <v>21</v>
      </c>
      <c r="E21" s="22">
        <v>80000</v>
      </c>
      <c r="F21" s="22">
        <v>20000</v>
      </c>
      <c r="G21" s="22"/>
      <c r="H21" s="22">
        <f t="shared" si="0"/>
        <v>100000</v>
      </c>
    </row>
    <row r="22" spans="1:8" ht="14.25" thickBot="1" thickTop="1">
      <c r="A22" s="23">
        <v>758</v>
      </c>
      <c r="B22" s="278" t="s">
        <v>22</v>
      </c>
      <c r="C22" s="279"/>
      <c r="D22" s="280"/>
      <c r="E22" s="24">
        <v>7779956</v>
      </c>
      <c r="F22" s="24">
        <f>F23</f>
        <v>20000</v>
      </c>
      <c r="G22" s="24">
        <f>G23</f>
        <v>0</v>
      </c>
      <c r="H22" s="24">
        <f t="shared" si="0"/>
        <v>7799956</v>
      </c>
    </row>
    <row r="23" spans="1:8" ht="13.5" thickTop="1">
      <c r="A23" s="25"/>
      <c r="B23" s="26">
        <v>75814</v>
      </c>
      <c r="C23" s="281" t="s">
        <v>23</v>
      </c>
      <c r="D23" s="282"/>
      <c r="E23" s="27">
        <v>85550</v>
      </c>
      <c r="F23" s="27">
        <f>F24</f>
        <v>20000</v>
      </c>
      <c r="G23" s="27">
        <f>G24</f>
        <v>0</v>
      </c>
      <c r="H23" s="28">
        <f t="shared" si="0"/>
        <v>105550</v>
      </c>
    </row>
    <row r="24" spans="1:8" ht="26.25" thickBot="1">
      <c r="A24" s="29"/>
      <c r="B24" s="30"/>
      <c r="C24" s="31" t="s">
        <v>24</v>
      </c>
      <c r="D24" s="32" t="s">
        <v>25</v>
      </c>
      <c r="E24" s="33">
        <v>80000</v>
      </c>
      <c r="F24" s="33">
        <v>20000</v>
      </c>
      <c r="G24" s="33">
        <v>0</v>
      </c>
      <c r="H24" s="34">
        <f t="shared" si="0"/>
        <v>100000</v>
      </c>
    </row>
    <row r="25" spans="1:8" ht="14.25" thickBot="1" thickTop="1">
      <c r="A25" s="51"/>
      <c r="B25" s="52"/>
      <c r="C25" s="53"/>
      <c r="D25" s="54" t="s">
        <v>26</v>
      </c>
      <c r="E25" s="55">
        <f>E22+E19</f>
        <v>8042956</v>
      </c>
      <c r="F25" s="55">
        <f>F22+F19</f>
        <v>40000</v>
      </c>
      <c r="G25" s="55">
        <f>G22+G19</f>
        <v>0</v>
      </c>
      <c r="H25" s="55">
        <f>E25+F25-G25</f>
        <v>8082956</v>
      </c>
    </row>
    <row r="26" spans="1:8" ht="14.25" thickBot="1" thickTop="1">
      <c r="A26" s="56"/>
      <c r="B26" s="56"/>
      <c r="C26" s="57"/>
      <c r="D26" s="56" t="s">
        <v>27</v>
      </c>
      <c r="E26" s="58">
        <v>19125770</v>
      </c>
      <c r="F26" s="59">
        <f>F25</f>
        <v>40000</v>
      </c>
      <c r="G26" s="59">
        <f>G25</f>
        <v>0</v>
      </c>
      <c r="H26" s="59">
        <f>E26+F26-G26</f>
        <v>19165770</v>
      </c>
    </row>
    <row r="27" spans="1:8" ht="13.5" thickTop="1">
      <c r="A27" s="60"/>
      <c r="B27" s="61"/>
      <c r="C27" s="62"/>
      <c r="D27" s="63"/>
      <c r="E27" s="64"/>
      <c r="F27" s="63"/>
      <c r="G27" s="63"/>
      <c r="H27" s="63"/>
    </row>
    <row r="28" spans="1:8" ht="12.75">
      <c r="A28" s="60"/>
      <c r="B28" s="61"/>
      <c r="C28" s="62"/>
      <c r="D28" s="63"/>
      <c r="E28" s="64"/>
      <c r="F28" s="63"/>
      <c r="G28" s="63"/>
      <c r="H28" s="63"/>
    </row>
    <row r="29" spans="1:8" ht="12.75">
      <c r="A29" s="60"/>
      <c r="B29" s="61"/>
      <c r="C29" s="62"/>
      <c r="D29" s="63"/>
      <c r="E29" s="64"/>
      <c r="F29" s="63"/>
      <c r="G29" s="63"/>
      <c r="H29" s="63"/>
    </row>
    <row r="30" spans="1:8" ht="12.75">
      <c r="A30" s="60"/>
      <c r="B30" s="61"/>
      <c r="C30" s="62"/>
      <c r="D30" s="63"/>
      <c r="E30" s="64"/>
      <c r="F30" s="63"/>
      <c r="G30" s="63"/>
      <c r="H30" s="63"/>
    </row>
    <row r="31" spans="1:8" ht="12.75">
      <c r="A31" s="60"/>
      <c r="B31" s="61"/>
      <c r="C31" s="62"/>
      <c r="D31" s="63"/>
      <c r="E31" s="64"/>
      <c r="F31" s="63"/>
      <c r="G31" s="63"/>
      <c r="H31" s="63"/>
    </row>
    <row r="32" spans="1:8" ht="12.75">
      <c r="A32" s="60"/>
      <c r="B32" s="61"/>
      <c r="C32" s="62"/>
      <c r="D32" s="63"/>
      <c r="E32" s="64"/>
      <c r="F32" s="63"/>
      <c r="G32" s="63"/>
      <c r="H32" s="63"/>
    </row>
    <row r="33" spans="1:8" ht="12.75">
      <c r="A33" s="60"/>
      <c r="B33" s="61"/>
      <c r="C33" s="62"/>
      <c r="D33" s="63"/>
      <c r="E33" s="64"/>
      <c r="F33" s="63"/>
      <c r="G33" s="63"/>
      <c r="H33" s="63"/>
    </row>
    <row r="34" spans="1:8" ht="12.75">
      <c r="A34" s="60"/>
      <c r="B34" s="61"/>
      <c r="C34" s="62"/>
      <c r="D34" s="63"/>
      <c r="E34" s="64"/>
      <c r="F34" s="63"/>
      <c r="G34" s="63"/>
      <c r="H34" s="63"/>
    </row>
    <row r="35" spans="1:8" ht="12.75">
      <c r="A35" s="60"/>
      <c r="B35" s="61"/>
      <c r="C35" s="62"/>
      <c r="D35" s="63"/>
      <c r="E35" s="64"/>
      <c r="F35" s="63"/>
      <c r="G35" s="63"/>
      <c r="H35" s="63"/>
    </row>
    <row r="36" spans="1:8" ht="12.75">
      <c r="A36" s="60"/>
      <c r="B36" s="61"/>
      <c r="C36" s="62"/>
      <c r="D36" s="63"/>
      <c r="E36" s="64"/>
      <c r="F36" s="63"/>
      <c r="G36" s="63"/>
      <c r="H36" s="63"/>
    </row>
    <row r="37" spans="1:8" ht="12.75">
      <c r="A37" s="60"/>
      <c r="B37" s="61"/>
      <c r="C37" s="62"/>
      <c r="D37" s="63"/>
      <c r="E37" s="64"/>
      <c r="F37" s="63"/>
      <c r="G37" s="63"/>
      <c r="H37" s="63"/>
    </row>
    <row r="38" spans="1:8" ht="12.75">
      <c r="A38" s="60"/>
      <c r="B38" s="61"/>
      <c r="C38" s="62"/>
      <c r="D38" s="63"/>
      <c r="E38" s="64"/>
      <c r="F38" s="63"/>
      <c r="G38" s="63"/>
      <c r="H38" s="63"/>
    </row>
    <row r="39" spans="1:8" ht="12.75">
      <c r="A39" s="60"/>
      <c r="B39" s="61"/>
      <c r="C39" s="62"/>
      <c r="D39" s="63"/>
      <c r="E39" s="64"/>
      <c r="F39" s="63"/>
      <c r="G39" s="63"/>
      <c r="H39" s="63"/>
    </row>
    <row r="40" spans="1:8" ht="12.75">
      <c r="A40" s="60"/>
      <c r="B40" s="61"/>
      <c r="C40" s="62"/>
      <c r="D40" s="63"/>
      <c r="E40" s="64"/>
      <c r="F40" s="63"/>
      <c r="G40" s="63"/>
      <c r="H40" s="63"/>
    </row>
    <row r="41" spans="1:8" ht="12.75">
      <c r="A41" s="60"/>
      <c r="B41" s="61"/>
      <c r="C41" s="62"/>
      <c r="D41" s="63"/>
      <c r="E41" s="64"/>
      <c r="F41" s="63"/>
      <c r="G41" s="63"/>
      <c r="H41" s="63"/>
    </row>
    <row r="42" spans="1:8" ht="12.75">
      <c r="A42" s="60"/>
      <c r="B42" s="61"/>
      <c r="C42" s="62"/>
      <c r="D42" s="63"/>
      <c r="E42" s="64"/>
      <c r="F42" s="63"/>
      <c r="G42" s="63"/>
      <c r="H42" s="63"/>
    </row>
    <row r="43" spans="1:8" ht="12.75">
      <c r="A43" s="60"/>
      <c r="B43" s="61"/>
      <c r="C43" s="62"/>
      <c r="D43" s="63"/>
      <c r="E43" s="64"/>
      <c r="F43" s="63"/>
      <c r="G43" s="63"/>
      <c r="H43" s="63"/>
    </row>
    <row r="44" spans="1:8" ht="12.75">
      <c r="A44" s="60"/>
      <c r="B44" s="61"/>
      <c r="C44" s="62"/>
      <c r="D44" s="63"/>
      <c r="E44" s="64"/>
      <c r="F44" s="63"/>
      <c r="G44" s="63"/>
      <c r="H44" s="63"/>
    </row>
    <row r="45" spans="1:8" ht="12.75">
      <c r="A45" s="60"/>
      <c r="B45" s="61"/>
      <c r="C45" s="62"/>
      <c r="D45" s="63"/>
      <c r="E45" s="64"/>
      <c r="F45" s="63"/>
      <c r="G45" s="63"/>
      <c r="H45" s="63"/>
    </row>
    <row r="46" spans="1:8" ht="12.75">
      <c r="A46" s="60"/>
      <c r="B46" s="61"/>
      <c r="C46" s="62"/>
      <c r="D46" s="63"/>
      <c r="E46" s="64"/>
      <c r="F46" s="63"/>
      <c r="G46" s="63"/>
      <c r="H46" s="63"/>
    </row>
    <row r="47" spans="1:8" ht="12.75">
      <c r="A47" s="60"/>
      <c r="B47" s="61"/>
      <c r="C47" s="62"/>
      <c r="D47" s="63"/>
      <c r="E47" s="64"/>
      <c r="F47" s="63"/>
      <c r="G47" s="63"/>
      <c r="H47" s="63"/>
    </row>
    <row r="48" spans="1:8" ht="12.75">
      <c r="A48" s="60"/>
      <c r="B48" s="61"/>
      <c r="C48" s="62"/>
      <c r="D48" s="63"/>
      <c r="E48" s="64"/>
      <c r="F48" s="63"/>
      <c r="G48" s="63"/>
      <c r="H48" s="63"/>
    </row>
    <row r="49" spans="1:8" ht="12.75">
      <c r="A49" s="60"/>
      <c r="B49" s="61"/>
      <c r="C49" s="62"/>
      <c r="D49" s="63"/>
      <c r="E49" s="64"/>
      <c r="F49" s="63"/>
      <c r="G49" s="63"/>
      <c r="H49" s="63"/>
    </row>
    <row r="50" spans="1:8" ht="12.75">
      <c r="A50" s="60"/>
      <c r="B50" s="61"/>
      <c r="C50" s="62"/>
      <c r="D50" s="63"/>
      <c r="E50" s="64"/>
      <c r="F50" s="63"/>
      <c r="G50" s="63"/>
      <c r="H50" s="63"/>
    </row>
    <row r="51" spans="1:8" ht="12.75">
      <c r="A51" s="60"/>
      <c r="B51" s="61"/>
      <c r="C51" s="62"/>
      <c r="D51" s="63"/>
      <c r="E51" s="64"/>
      <c r="F51" s="63"/>
      <c r="G51" s="63"/>
      <c r="H51" s="63"/>
    </row>
    <row r="52" spans="1:8" ht="12.75">
      <c r="A52" s="60"/>
      <c r="B52" s="61"/>
      <c r="C52" s="62"/>
      <c r="D52" s="63"/>
      <c r="E52" s="64"/>
      <c r="F52" s="63"/>
      <c r="G52" s="2" t="s">
        <v>28</v>
      </c>
      <c r="H52" s="2"/>
    </row>
    <row r="53" spans="1:8" ht="12.75">
      <c r="A53" s="60"/>
      <c r="B53" s="61"/>
      <c r="C53" s="62"/>
      <c r="D53" s="63"/>
      <c r="E53" s="64"/>
      <c r="F53" s="63"/>
      <c r="G53" s="2" t="s">
        <v>223</v>
      </c>
      <c r="H53" s="2"/>
    </row>
    <row r="54" spans="1:8" ht="12.75">
      <c r="A54" s="60"/>
      <c r="B54" s="61"/>
      <c r="C54" s="62"/>
      <c r="D54" s="63"/>
      <c r="E54" s="64"/>
      <c r="F54" s="63"/>
      <c r="G54" s="2" t="s">
        <v>1</v>
      </c>
      <c r="H54" s="2"/>
    </row>
    <row r="55" spans="1:8" ht="12.75">
      <c r="A55" s="60"/>
      <c r="B55" s="61"/>
      <c r="C55" s="62"/>
      <c r="E55" s="64"/>
      <c r="F55" s="63"/>
      <c r="G55" s="2" t="s">
        <v>48</v>
      </c>
      <c r="H55" s="2"/>
    </row>
    <row r="56" spans="1:8" ht="12.75">
      <c r="A56" s="60"/>
      <c r="B56" s="61"/>
      <c r="C56" s="62"/>
      <c r="D56" s="63"/>
      <c r="E56" s="64"/>
      <c r="F56" s="63"/>
      <c r="G56" s="2" t="s">
        <v>2</v>
      </c>
      <c r="H56" s="2"/>
    </row>
    <row r="57" spans="1:8" ht="12.75">
      <c r="A57" s="60"/>
      <c r="B57" s="61"/>
      <c r="C57" s="62"/>
      <c r="D57" s="63"/>
      <c r="E57" s="64"/>
      <c r="F57" s="63"/>
      <c r="G57" s="2" t="s">
        <v>3</v>
      </c>
      <c r="H57" s="2"/>
    </row>
    <row r="58" spans="1:8" ht="12.75">
      <c r="A58" s="60"/>
      <c r="B58" s="61"/>
      <c r="C58" s="62"/>
      <c r="D58" s="63"/>
      <c r="E58" s="64"/>
      <c r="F58" s="63"/>
      <c r="G58" s="2" t="s">
        <v>4</v>
      </c>
      <c r="H58" s="2"/>
    </row>
    <row r="59" spans="1:8" ht="12.75">
      <c r="A59" s="60"/>
      <c r="B59" s="61"/>
      <c r="C59" s="62"/>
      <c r="D59" s="63"/>
      <c r="E59" s="64"/>
      <c r="F59" s="63"/>
      <c r="G59" s="63"/>
      <c r="H59" s="63"/>
    </row>
    <row r="60" spans="1:8" ht="12.75">
      <c r="A60" s="276" t="s">
        <v>5</v>
      </c>
      <c r="B60" s="276"/>
      <c r="C60" s="276"/>
      <c r="D60" s="276"/>
      <c r="E60" s="276"/>
      <c r="F60" s="276"/>
      <c r="G60" s="276"/>
      <c r="H60" s="276"/>
    </row>
    <row r="61" spans="1:8" ht="12.75">
      <c r="A61" s="272" t="s">
        <v>29</v>
      </c>
      <c r="B61" s="272"/>
      <c r="C61" s="272"/>
      <c r="D61" s="272"/>
      <c r="E61" s="272"/>
      <c r="F61" s="272"/>
      <c r="G61" s="272"/>
      <c r="H61" s="272"/>
    </row>
    <row r="62" spans="1:8" ht="12.75">
      <c r="A62" s="272" t="s">
        <v>30</v>
      </c>
      <c r="B62" s="272"/>
      <c r="C62" s="272"/>
      <c r="D62" s="272"/>
      <c r="E62" s="272"/>
      <c r="F62" s="272"/>
      <c r="G62" s="272"/>
      <c r="H62" s="272"/>
    </row>
    <row r="63" spans="1:8" ht="12.75">
      <c r="A63" s="65"/>
      <c r="B63" s="66"/>
      <c r="C63" s="67"/>
      <c r="D63" s="67"/>
      <c r="E63" s="68"/>
      <c r="F63" s="63"/>
      <c r="G63" s="63"/>
      <c r="H63" s="63"/>
    </row>
    <row r="64" spans="1:8" ht="26.25" thickBot="1">
      <c r="A64" s="69" t="s">
        <v>8</v>
      </c>
      <c r="B64" s="69" t="s">
        <v>9</v>
      </c>
      <c r="C64" s="69"/>
      <c r="D64" s="69" t="s">
        <v>31</v>
      </c>
      <c r="E64" s="70" t="s">
        <v>32</v>
      </c>
      <c r="F64" s="69" t="s">
        <v>13</v>
      </c>
      <c r="G64" s="69" t="s">
        <v>14</v>
      </c>
      <c r="H64" s="69" t="s">
        <v>15</v>
      </c>
    </row>
    <row r="65" spans="1:8" ht="14.25" thickBot="1" thickTop="1">
      <c r="A65" s="71" t="s">
        <v>16</v>
      </c>
      <c r="B65" s="259" t="s">
        <v>17</v>
      </c>
      <c r="C65" s="260"/>
      <c r="D65" s="260"/>
      <c r="E65" s="47">
        <v>2821844</v>
      </c>
      <c r="F65" s="47">
        <f>F66+F68</f>
        <v>30000</v>
      </c>
      <c r="G65" s="47">
        <f>G66+G68</f>
        <v>16000</v>
      </c>
      <c r="H65" s="47">
        <f aca="true" t="shared" si="1" ref="H65:H71">E65+F65-G65</f>
        <v>2835844</v>
      </c>
    </row>
    <row r="66" spans="1:8" ht="46.5" customHeight="1" thickTop="1">
      <c r="A66" s="72"/>
      <c r="B66" s="73" t="s">
        <v>18</v>
      </c>
      <c r="C66" s="256" t="s">
        <v>33</v>
      </c>
      <c r="D66" s="258"/>
      <c r="E66" s="38">
        <v>1027436</v>
      </c>
      <c r="F66" s="38">
        <f>F67</f>
        <v>14000</v>
      </c>
      <c r="G66" s="38">
        <f>G67</f>
        <v>0</v>
      </c>
      <c r="H66" s="39">
        <f t="shared" si="1"/>
        <v>1041436</v>
      </c>
    </row>
    <row r="67" spans="1:8" ht="140.25">
      <c r="A67" s="72"/>
      <c r="B67" s="74"/>
      <c r="C67" s="75">
        <v>6059</v>
      </c>
      <c r="D67" s="44" t="s">
        <v>34</v>
      </c>
      <c r="E67" s="76">
        <v>168253</v>
      </c>
      <c r="F67" s="76">
        <v>14000</v>
      </c>
      <c r="G67" s="76">
        <v>0</v>
      </c>
      <c r="H67" s="77">
        <f t="shared" si="1"/>
        <v>182253</v>
      </c>
    </row>
    <row r="68" spans="1:8" ht="52.5" customHeight="1">
      <c r="A68" s="72"/>
      <c r="B68" s="78" t="s">
        <v>35</v>
      </c>
      <c r="C68" s="256" t="s">
        <v>49</v>
      </c>
      <c r="D68" s="258"/>
      <c r="E68" s="48">
        <v>33500</v>
      </c>
      <c r="F68" s="48">
        <f>F69+F70+F71</f>
        <v>16000</v>
      </c>
      <c r="G68" s="48">
        <f>G69+G70+G71</f>
        <v>16000</v>
      </c>
      <c r="H68" s="49">
        <f t="shared" si="1"/>
        <v>33500</v>
      </c>
    </row>
    <row r="69" spans="1:8" ht="25.5">
      <c r="A69" s="72"/>
      <c r="B69" s="95"/>
      <c r="C69" s="75">
        <v>4210</v>
      </c>
      <c r="D69" s="44" t="s">
        <v>40</v>
      </c>
      <c r="E69" s="45">
        <v>18600</v>
      </c>
      <c r="F69" s="45"/>
      <c r="G69" s="45">
        <v>10000</v>
      </c>
      <c r="H69" s="46">
        <f t="shared" si="1"/>
        <v>8600</v>
      </c>
    </row>
    <row r="70" spans="1:8" ht="12.75">
      <c r="A70" s="72"/>
      <c r="B70" s="95"/>
      <c r="C70" s="75">
        <v>4300</v>
      </c>
      <c r="D70" s="44" t="s">
        <v>39</v>
      </c>
      <c r="E70" s="45">
        <v>14000</v>
      </c>
      <c r="F70" s="45"/>
      <c r="G70" s="45">
        <v>6000</v>
      </c>
      <c r="H70" s="46">
        <f t="shared" si="1"/>
        <v>8000</v>
      </c>
    </row>
    <row r="71" spans="1:8" ht="26.25" thickBot="1">
      <c r="A71" s="72"/>
      <c r="B71" s="212"/>
      <c r="C71" s="213">
        <v>6050</v>
      </c>
      <c r="D71" s="88" t="s">
        <v>50</v>
      </c>
      <c r="E71" s="209"/>
      <c r="F71" s="209">
        <v>16000</v>
      </c>
      <c r="G71" s="209"/>
      <c r="H71" s="210">
        <f t="shared" si="1"/>
        <v>16000</v>
      </c>
    </row>
    <row r="72" spans="1:8" ht="14.25" thickBot="1" thickTop="1">
      <c r="A72" s="239">
        <v>600</v>
      </c>
      <c r="B72" s="273" t="s">
        <v>219</v>
      </c>
      <c r="C72" s="274"/>
      <c r="D72" s="275"/>
      <c r="E72" s="47">
        <v>2858099</v>
      </c>
      <c r="F72" s="47">
        <f>F73</f>
        <v>1000</v>
      </c>
      <c r="G72" s="47">
        <f>G73</f>
        <v>1000</v>
      </c>
      <c r="H72" s="47">
        <f>E72+F72-G72</f>
        <v>2858099</v>
      </c>
    </row>
    <row r="73" spans="1:8" ht="13.5" thickTop="1">
      <c r="A73" s="74"/>
      <c r="B73" s="236">
        <v>60016</v>
      </c>
      <c r="C73" s="268" t="s">
        <v>220</v>
      </c>
      <c r="D73" s="269"/>
      <c r="E73" s="237">
        <v>2858099</v>
      </c>
      <c r="F73" s="237">
        <f>F74+F75</f>
        <v>1000</v>
      </c>
      <c r="G73" s="237">
        <f>G74+G75</f>
        <v>1000</v>
      </c>
      <c r="H73" s="237">
        <f>E73+F73-G73</f>
        <v>2858099</v>
      </c>
    </row>
    <row r="74" spans="1:8" ht="63.75">
      <c r="A74" s="72"/>
      <c r="B74" s="212"/>
      <c r="C74" s="79">
        <v>6050</v>
      </c>
      <c r="D74" s="44" t="s">
        <v>221</v>
      </c>
      <c r="E74" s="90">
        <v>165000</v>
      </c>
      <c r="F74" s="90"/>
      <c r="G74" s="90">
        <v>1000</v>
      </c>
      <c r="H74" s="90">
        <f>E74+F74-G74</f>
        <v>164000</v>
      </c>
    </row>
    <row r="75" spans="1:8" ht="64.5" thickBot="1">
      <c r="A75" s="72"/>
      <c r="B75" s="212"/>
      <c r="C75" s="238">
        <v>6050</v>
      </c>
      <c r="D75" s="21" t="s">
        <v>222</v>
      </c>
      <c r="E75" s="22">
        <v>166000</v>
      </c>
      <c r="F75" s="22">
        <v>1000</v>
      </c>
      <c r="G75" s="22"/>
      <c r="H75" s="90">
        <f>E75+F75-G75</f>
        <v>167000</v>
      </c>
    </row>
    <row r="76" spans="1:8" ht="14.25" thickBot="1" thickTop="1">
      <c r="A76" s="80">
        <v>750</v>
      </c>
      <c r="B76" s="259" t="s">
        <v>37</v>
      </c>
      <c r="C76" s="260"/>
      <c r="D76" s="261"/>
      <c r="E76" s="47">
        <v>2281061</v>
      </c>
      <c r="F76" s="47">
        <f>F77+F83</f>
        <v>8000</v>
      </c>
      <c r="G76" s="47">
        <f>G77+G83</f>
        <v>11625</v>
      </c>
      <c r="H76" s="47">
        <f>H77</f>
        <v>109375</v>
      </c>
    </row>
    <row r="77" spans="1:8" ht="28.5" customHeight="1" thickTop="1">
      <c r="A77" s="270"/>
      <c r="B77" s="81">
        <v>75075</v>
      </c>
      <c r="C77" s="271" t="s">
        <v>38</v>
      </c>
      <c r="D77" s="269"/>
      <c r="E77" s="48">
        <v>108000</v>
      </c>
      <c r="F77" s="48">
        <f>F78+F79+F80+F81+F82</f>
        <v>8000</v>
      </c>
      <c r="G77" s="48">
        <f>G78+G79+G80+G81+G82</f>
        <v>6625</v>
      </c>
      <c r="H77" s="49">
        <f aca="true" t="shared" si="2" ref="H77:H82">E77+F77-G77</f>
        <v>109375</v>
      </c>
    </row>
    <row r="78" spans="1:8" ht="25.5">
      <c r="A78" s="263"/>
      <c r="B78" s="266"/>
      <c r="C78" s="84">
        <v>4210</v>
      </c>
      <c r="D78" s="44" t="s">
        <v>40</v>
      </c>
      <c r="E78" s="40">
        <v>57200</v>
      </c>
      <c r="F78" s="40">
        <v>4000</v>
      </c>
      <c r="G78" s="40">
        <v>6315</v>
      </c>
      <c r="H78" s="41">
        <f t="shared" si="2"/>
        <v>54885</v>
      </c>
    </row>
    <row r="79" spans="1:8" ht="12.75">
      <c r="A79" s="263"/>
      <c r="B79" s="266"/>
      <c r="C79" s="85">
        <v>4300</v>
      </c>
      <c r="D79" s="86" t="s">
        <v>39</v>
      </c>
      <c r="E79" s="42">
        <v>36700</v>
      </c>
      <c r="F79" s="42">
        <v>4000</v>
      </c>
      <c r="G79" s="42">
        <v>0</v>
      </c>
      <c r="H79" s="43">
        <f t="shared" si="2"/>
        <v>40700</v>
      </c>
    </row>
    <row r="80" spans="1:8" ht="25.5">
      <c r="A80" s="82"/>
      <c r="B80" s="83"/>
      <c r="C80" s="85">
        <v>4110</v>
      </c>
      <c r="D80" s="44" t="s">
        <v>224</v>
      </c>
      <c r="E80" s="42">
        <v>300</v>
      </c>
      <c r="F80" s="42">
        <v>0</v>
      </c>
      <c r="G80" s="42">
        <v>185</v>
      </c>
      <c r="H80" s="43">
        <f t="shared" si="2"/>
        <v>115</v>
      </c>
    </row>
    <row r="81" spans="1:8" ht="12.75">
      <c r="A81" s="82"/>
      <c r="B81" s="83"/>
      <c r="C81" s="85">
        <v>4430</v>
      </c>
      <c r="D81" s="88" t="s">
        <v>51</v>
      </c>
      <c r="E81" s="42">
        <v>200</v>
      </c>
      <c r="F81" s="42">
        <v>0</v>
      </c>
      <c r="G81" s="42">
        <v>35</v>
      </c>
      <c r="H81" s="43">
        <f t="shared" si="2"/>
        <v>165</v>
      </c>
    </row>
    <row r="82" spans="1:8" ht="12.75">
      <c r="A82" s="82"/>
      <c r="B82" s="83"/>
      <c r="C82" s="89">
        <v>4120</v>
      </c>
      <c r="D82" s="88" t="s">
        <v>52</v>
      </c>
      <c r="E82" s="42">
        <v>100</v>
      </c>
      <c r="F82" s="42">
        <v>0</v>
      </c>
      <c r="G82" s="42">
        <v>90</v>
      </c>
      <c r="H82" s="43">
        <f t="shared" si="2"/>
        <v>10</v>
      </c>
    </row>
    <row r="83" spans="1:8" ht="41.25" customHeight="1">
      <c r="A83" s="82"/>
      <c r="B83" s="50">
        <v>75095</v>
      </c>
      <c r="C83" s="256" t="s">
        <v>53</v>
      </c>
      <c r="D83" s="257"/>
      <c r="E83" s="18">
        <v>289500</v>
      </c>
      <c r="F83" s="18">
        <f>F84</f>
        <v>0</v>
      </c>
      <c r="G83" s="18">
        <f>G84</f>
        <v>5000</v>
      </c>
      <c r="H83" s="18">
        <f>E83+F83-G83</f>
        <v>284500</v>
      </c>
    </row>
    <row r="84" spans="1:8" ht="39" thickBot="1">
      <c r="A84" s="82"/>
      <c r="B84" s="82"/>
      <c r="C84" s="79">
        <v>4210</v>
      </c>
      <c r="D84" s="44" t="s">
        <v>54</v>
      </c>
      <c r="E84" s="41">
        <v>45730</v>
      </c>
      <c r="F84" s="41"/>
      <c r="G84" s="41">
        <v>5000</v>
      </c>
      <c r="H84" s="41">
        <f>E84+F84-G84</f>
        <v>40730</v>
      </c>
    </row>
    <row r="85" spans="1:8" ht="14.25" thickBot="1" thickTop="1">
      <c r="A85" s="80">
        <v>801</v>
      </c>
      <c r="B85" s="259" t="s">
        <v>41</v>
      </c>
      <c r="C85" s="260"/>
      <c r="D85" s="261"/>
      <c r="E85" s="47">
        <v>8343469</v>
      </c>
      <c r="F85" s="47">
        <f>F86+F90</f>
        <v>16825</v>
      </c>
      <c r="G85" s="47">
        <f>G86+G90</f>
        <v>10200</v>
      </c>
      <c r="H85" s="47">
        <f>E85+F85-G85</f>
        <v>8350094</v>
      </c>
    </row>
    <row r="86" spans="1:8" ht="13.5" thickTop="1">
      <c r="A86" s="266"/>
      <c r="B86" s="81">
        <v>80104</v>
      </c>
      <c r="C86" s="267" t="s">
        <v>55</v>
      </c>
      <c r="D86" s="265"/>
      <c r="E86" s="48">
        <v>15236</v>
      </c>
      <c r="F86" s="48">
        <f>F87+F88+F89</f>
        <v>6625</v>
      </c>
      <c r="G86" s="48">
        <f>G87+G88+G89</f>
        <v>0</v>
      </c>
      <c r="H86" s="49">
        <f aca="true" t="shared" si="3" ref="H86:H96">E86+F86-G86</f>
        <v>21861</v>
      </c>
    </row>
    <row r="87" spans="1:8" ht="25.5">
      <c r="A87" s="266"/>
      <c r="B87" s="83"/>
      <c r="C87" s="89">
        <v>4170</v>
      </c>
      <c r="D87" s="35" t="s">
        <v>36</v>
      </c>
      <c r="E87" s="36">
        <v>0</v>
      </c>
      <c r="F87" s="36">
        <v>5000</v>
      </c>
      <c r="G87" s="36">
        <v>0</v>
      </c>
      <c r="H87" s="37">
        <f t="shared" si="3"/>
        <v>5000</v>
      </c>
    </row>
    <row r="88" spans="1:8" ht="25.5">
      <c r="A88" s="83"/>
      <c r="B88" s="83"/>
      <c r="C88" s="79">
        <v>4210</v>
      </c>
      <c r="D88" s="96" t="s">
        <v>40</v>
      </c>
      <c r="E88" s="90">
        <v>10036</v>
      </c>
      <c r="F88" s="90">
        <v>1125</v>
      </c>
      <c r="G88" s="90"/>
      <c r="H88" s="37">
        <f t="shared" si="3"/>
        <v>11161</v>
      </c>
    </row>
    <row r="89" spans="1:8" ht="12.75">
      <c r="A89" s="83"/>
      <c r="B89" s="83"/>
      <c r="C89" s="89">
        <v>4300</v>
      </c>
      <c r="D89" s="35" t="s">
        <v>39</v>
      </c>
      <c r="E89" s="37"/>
      <c r="F89" s="37">
        <v>500</v>
      </c>
      <c r="G89" s="37"/>
      <c r="H89" s="37">
        <f t="shared" si="3"/>
        <v>500</v>
      </c>
    </row>
    <row r="90" spans="1:8" ht="12.75">
      <c r="A90" s="83"/>
      <c r="B90" s="50">
        <v>80113</v>
      </c>
      <c r="C90" s="256" t="s">
        <v>56</v>
      </c>
      <c r="D90" s="258"/>
      <c r="E90" s="18">
        <v>696000</v>
      </c>
      <c r="F90" s="18">
        <f>F91+F92+F93</f>
        <v>10200</v>
      </c>
      <c r="G90" s="18">
        <f>G91+G92+G93</f>
        <v>10200</v>
      </c>
      <c r="H90" s="18">
        <f>E90+F90-G90</f>
        <v>696000</v>
      </c>
    </row>
    <row r="91" spans="1:8" ht="25.5">
      <c r="A91" s="83"/>
      <c r="B91" s="83"/>
      <c r="C91" s="79">
        <v>4270</v>
      </c>
      <c r="D91" s="96" t="s">
        <v>57</v>
      </c>
      <c r="E91" s="90">
        <v>49000</v>
      </c>
      <c r="F91" s="90">
        <v>10200</v>
      </c>
      <c r="G91" s="90"/>
      <c r="H91" s="90">
        <f>E91+F91-G91</f>
        <v>59200</v>
      </c>
    </row>
    <row r="92" spans="1:8" ht="51">
      <c r="A92" s="83"/>
      <c r="B92" s="83"/>
      <c r="C92" s="79">
        <v>6050</v>
      </c>
      <c r="D92" s="96" t="s">
        <v>58</v>
      </c>
      <c r="E92" s="90">
        <v>150000</v>
      </c>
      <c r="F92" s="90"/>
      <c r="G92" s="90">
        <v>4400</v>
      </c>
      <c r="H92" s="90">
        <f>E92+F92-G92</f>
        <v>145600</v>
      </c>
    </row>
    <row r="93" spans="1:8" ht="26.25" thickBot="1">
      <c r="A93" s="83"/>
      <c r="B93" s="83"/>
      <c r="C93" s="79">
        <v>6060</v>
      </c>
      <c r="D93" s="96" t="s">
        <v>59</v>
      </c>
      <c r="E93" s="90">
        <v>26000</v>
      </c>
      <c r="F93" s="90"/>
      <c r="G93" s="90">
        <v>5800</v>
      </c>
      <c r="H93" s="90">
        <f>E93+F93-G93</f>
        <v>20200</v>
      </c>
    </row>
    <row r="94" spans="1:8" ht="33.75" customHeight="1" thickBot="1" thickTop="1">
      <c r="A94" s="80">
        <v>921</v>
      </c>
      <c r="B94" s="262" t="s">
        <v>42</v>
      </c>
      <c r="C94" s="262"/>
      <c r="D94" s="262"/>
      <c r="E94" s="47">
        <v>338500</v>
      </c>
      <c r="F94" s="47">
        <f>F95</f>
        <v>23000</v>
      </c>
      <c r="G94" s="47">
        <f>G95</f>
        <v>0</v>
      </c>
      <c r="H94" s="47">
        <f t="shared" si="3"/>
        <v>361500</v>
      </c>
    </row>
    <row r="95" spans="1:8" ht="33.75" customHeight="1" thickTop="1">
      <c r="A95" s="263"/>
      <c r="B95" s="81">
        <v>92109</v>
      </c>
      <c r="C95" s="264" t="s">
        <v>43</v>
      </c>
      <c r="D95" s="265"/>
      <c r="E95" s="48">
        <v>160500</v>
      </c>
      <c r="F95" s="48">
        <f>F96</f>
        <v>23000</v>
      </c>
      <c r="G95" s="48">
        <f>G96</f>
        <v>0</v>
      </c>
      <c r="H95" s="49">
        <f t="shared" si="3"/>
        <v>183500</v>
      </c>
    </row>
    <row r="96" spans="1:8" ht="13.5" thickBot="1">
      <c r="A96" s="263"/>
      <c r="B96" s="69"/>
      <c r="C96" s="211">
        <v>4270</v>
      </c>
      <c r="D96" s="208" t="s">
        <v>60</v>
      </c>
      <c r="E96" s="209">
        <v>75000</v>
      </c>
      <c r="F96" s="209">
        <v>23000</v>
      </c>
      <c r="G96" s="209">
        <v>0</v>
      </c>
      <c r="H96" s="210">
        <f t="shared" si="3"/>
        <v>98000</v>
      </c>
    </row>
    <row r="97" spans="1:8" ht="14.25" thickBot="1" thickTop="1">
      <c r="A97" s="80">
        <v>926</v>
      </c>
      <c r="B97" s="259" t="s">
        <v>216</v>
      </c>
      <c r="C97" s="260"/>
      <c r="D97" s="261"/>
      <c r="E97" s="47">
        <v>78000</v>
      </c>
      <c r="F97" s="47">
        <f>F98</f>
        <v>8582</v>
      </c>
      <c r="G97" s="47">
        <f>G98</f>
        <v>8582</v>
      </c>
      <c r="H97" s="47">
        <f aca="true" t="shared" si="4" ref="H97:H102">E97+F97-G97</f>
        <v>78000</v>
      </c>
    </row>
    <row r="98" spans="1:8" ht="13.5" thickTop="1">
      <c r="A98" s="82"/>
      <c r="B98" s="240">
        <v>92695</v>
      </c>
      <c r="C98" s="268" t="s">
        <v>217</v>
      </c>
      <c r="D98" s="269"/>
      <c r="E98" s="237">
        <v>78000</v>
      </c>
      <c r="F98" s="237">
        <f>F99+F100</f>
        <v>8582</v>
      </c>
      <c r="G98" s="237">
        <f>G99+G100</f>
        <v>8582</v>
      </c>
      <c r="H98" s="237">
        <f t="shared" si="4"/>
        <v>78000</v>
      </c>
    </row>
    <row r="99" spans="1:8" ht="25.5">
      <c r="A99" s="82"/>
      <c r="B99" s="83"/>
      <c r="C99" s="79">
        <v>4210</v>
      </c>
      <c r="D99" s="44" t="s">
        <v>40</v>
      </c>
      <c r="E99" s="90">
        <v>39500</v>
      </c>
      <c r="F99" s="90"/>
      <c r="G99" s="90">
        <v>8582</v>
      </c>
      <c r="H99" s="90">
        <f t="shared" si="4"/>
        <v>30918</v>
      </c>
    </row>
    <row r="100" spans="1:8" ht="51.75" thickBot="1">
      <c r="A100" s="82"/>
      <c r="B100" s="83"/>
      <c r="C100" s="79">
        <v>2820</v>
      </c>
      <c r="D100" s="44" t="s">
        <v>218</v>
      </c>
      <c r="E100" s="90">
        <v>30000</v>
      </c>
      <c r="F100" s="90">
        <v>8582</v>
      </c>
      <c r="G100" s="90"/>
      <c r="H100" s="90">
        <f t="shared" si="4"/>
        <v>38582</v>
      </c>
    </row>
    <row r="101" spans="1:8" ht="14.25" thickBot="1" thickTop="1">
      <c r="A101" s="80"/>
      <c r="B101" s="262" t="s">
        <v>26</v>
      </c>
      <c r="C101" s="262"/>
      <c r="D101" s="262"/>
      <c r="E101" s="47">
        <f>E97+E94+E85+E76+E72+E65</f>
        <v>16720973</v>
      </c>
      <c r="F101" s="47">
        <f>F97+F94+F85+F76+F72+F65</f>
        <v>87407</v>
      </c>
      <c r="G101" s="47">
        <f>G97+G94+G85+G76+G72+G65</f>
        <v>47407</v>
      </c>
      <c r="H101" s="47">
        <f t="shared" si="4"/>
        <v>16760973</v>
      </c>
    </row>
    <row r="102" spans="1:8" ht="14.25" thickBot="1" thickTop="1">
      <c r="A102" s="91"/>
      <c r="B102" s="92"/>
      <c r="C102" s="92"/>
      <c r="D102" s="92" t="s">
        <v>44</v>
      </c>
      <c r="E102" s="93">
        <v>23350720</v>
      </c>
      <c r="F102" s="93">
        <v>87407</v>
      </c>
      <c r="G102" s="93">
        <v>47407</v>
      </c>
      <c r="H102" s="94">
        <f t="shared" si="4"/>
        <v>23390720</v>
      </c>
    </row>
    <row r="103" ht="13.5" thickTop="1"/>
  </sheetData>
  <mergeCells count="30">
    <mergeCell ref="A11:H11"/>
    <mergeCell ref="A12:H12"/>
    <mergeCell ref="A13:H13"/>
    <mergeCell ref="B19:D19"/>
    <mergeCell ref="A60:H60"/>
    <mergeCell ref="A61:H61"/>
    <mergeCell ref="C20:D20"/>
    <mergeCell ref="B22:D22"/>
    <mergeCell ref="C23:D23"/>
    <mergeCell ref="A77:A79"/>
    <mergeCell ref="C77:D77"/>
    <mergeCell ref="B78:B79"/>
    <mergeCell ref="A62:H62"/>
    <mergeCell ref="B65:D65"/>
    <mergeCell ref="C66:D66"/>
    <mergeCell ref="C68:D68"/>
    <mergeCell ref="C73:D73"/>
    <mergeCell ref="B72:D72"/>
    <mergeCell ref="A95:A96"/>
    <mergeCell ref="C95:D95"/>
    <mergeCell ref="B85:D85"/>
    <mergeCell ref="A86:A87"/>
    <mergeCell ref="C86:D86"/>
    <mergeCell ref="B94:D94"/>
    <mergeCell ref="C83:D83"/>
    <mergeCell ref="C90:D90"/>
    <mergeCell ref="B76:D76"/>
    <mergeCell ref="B101:D101"/>
    <mergeCell ref="B97:D97"/>
    <mergeCell ref="C98:D98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94">
      <selection activeCell="A10" sqref="A10:O10"/>
    </sheetView>
  </sheetViews>
  <sheetFormatPr defaultColWidth="9.00390625" defaultRowHeight="12.75"/>
  <cols>
    <col min="1" max="1" width="4.875" style="0" bestFit="1" customWidth="1"/>
    <col min="2" max="2" width="19.375" style="0" customWidth="1"/>
    <col min="4" max="4" width="11.00390625" style="0" customWidth="1"/>
  </cols>
  <sheetData>
    <row r="1" spans="1:15" ht="15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 t="s">
        <v>5</v>
      </c>
      <c r="N1" s="99"/>
      <c r="O1" s="99"/>
    </row>
    <row r="2" spans="1:15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9" t="s">
        <v>61</v>
      </c>
      <c r="N2" s="99"/>
      <c r="O2" s="99"/>
    </row>
    <row r="3" spans="1:15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9" t="s">
        <v>223</v>
      </c>
      <c r="N3" s="99"/>
      <c r="O3" s="99"/>
    </row>
    <row r="4" spans="1:15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9" t="s">
        <v>62</v>
      </c>
      <c r="N4" s="99"/>
      <c r="O4" s="99"/>
    </row>
    <row r="5" spans="1:15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9" t="s">
        <v>47</v>
      </c>
      <c r="N5" s="99"/>
      <c r="O5" s="99"/>
    </row>
    <row r="6" spans="1:15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9" t="s">
        <v>63</v>
      </c>
      <c r="N6" s="99"/>
      <c r="O6" s="99"/>
    </row>
    <row r="7" spans="1:15" ht="15.7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 t="s">
        <v>64</v>
      </c>
      <c r="N7" s="101"/>
      <c r="O7" s="99"/>
    </row>
    <row r="8" spans="1:15" ht="15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01"/>
      <c r="O8" s="99"/>
    </row>
    <row r="9" spans="1:15" ht="15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01"/>
      <c r="O9" s="99"/>
    </row>
    <row r="10" spans="1:15" ht="15.75">
      <c r="A10" s="298" t="s">
        <v>65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</row>
    <row r="11" spans="1:15" ht="15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97"/>
      <c r="O11" s="97"/>
    </row>
    <row r="12" spans="1:15" ht="19.5">
      <c r="A12" s="103" t="s">
        <v>66</v>
      </c>
      <c r="B12" s="248" t="s">
        <v>67</v>
      </c>
      <c r="C12" s="248" t="s">
        <v>68</v>
      </c>
      <c r="D12" s="248" t="s">
        <v>69</v>
      </c>
      <c r="E12" s="103" t="s">
        <v>70</v>
      </c>
      <c r="F12" s="103" t="s">
        <v>71</v>
      </c>
      <c r="G12" s="250" t="s">
        <v>72</v>
      </c>
      <c r="H12" s="251"/>
      <c r="I12" s="251"/>
      <c r="J12" s="251"/>
      <c r="K12" s="251"/>
      <c r="L12" s="251"/>
      <c r="M12" s="251"/>
      <c r="N12" s="251"/>
      <c r="O12" s="252"/>
    </row>
    <row r="13" spans="1:15" ht="68.25">
      <c r="A13" s="103" t="s">
        <v>9</v>
      </c>
      <c r="B13" s="249"/>
      <c r="C13" s="249"/>
      <c r="D13" s="249"/>
      <c r="E13" s="103" t="s">
        <v>73</v>
      </c>
      <c r="F13" s="103" t="s">
        <v>74</v>
      </c>
      <c r="G13" s="103" t="s">
        <v>75</v>
      </c>
      <c r="H13" s="103" t="s">
        <v>76</v>
      </c>
      <c r="I13" s="103" t="s">
        <v>77</v>
      </c>
      <c r="J13" s="103" t="s">
        <v>78</v>
      </c>
      <c r="K13" s="103" t="s">
        <v>79</v>
      </c>
      <c r="L13" s="103" t="s">
        <v>80</v>
      </c>
      <c r="M13" s="103" t="s">
        <v>81</v>
      </c>
      <c r="N13" s="103" t="s">
        <v>82</v>
      </c>
      <c r="O13" s="106" t="s">
        <v>83</v>
      </c>
    </row>
    <row r="14" spans="1:15" ht="19.5">
      <c r="A14" s="87" t="s">
        <v>84</v>
      </c>
      <c r="B14" s="109" t="s">
        <v>85</v>
      </c>
      <c r="C14" s="110" t="s">
        <v>86</v>
      </c>
      <c r="D14" s="111">
        <v>37000</v>
      </c>
      <c r="E14" s="112">
        <v>29000</v>
      </c>
      <c r="F14" s="112">
        <v>8000</v>
      </c>
      <c r="G14" s="112">
        <v>8000</v>
      </c>
      <c r="H14" s="112"/>
      <c r="I14" s="112"/>
      <c r="J14" s="112"/>
      <c r="K14" s="112"/>
      <c r="L14" s="112"/>
      <c r="M14" s="112"/>
      <c r="N14" s="112"/>
      <c r="O14" s="113"/>
    </row>
    <row r="15" spans="1:15" ht="19.5">
      <c r="A15" s="87" t="s">
        <v>84</v>
      </c>
      <c r="B15" s="114" t="s">
        <v>87</v>
      </c>
      <c r="C15" s="115">
        <v>2006</v>
      </c>
      <c r="D15" s="116">
        <v>8000</v>
      </c>
      <c r="E15" s="112"/>
      <c r="F15" s="112">
        <v>8000</v>
      </c>
      <c r="G15" s="112">
        <v>8000</v>
      </c>
      <c r="H15" s="112"/>
      <c r="I15" s="112"/>
      <c r="J15" s="112"/>
      <c r="K15" s="112"/>
      <c r="L15" s="112"/>
      <c r="M15" s="112"/>
      <c r="N15" s="112"/>
      <c r="O15" s="113"/>
    </row>
    <row r="16" spans="1:15" ht="42" customHeight="1">
      <c r="A16" s="87" t="s">
        <v>84</v>
      </c>
      <c r="B16" s="114" t="s">
        <v>88</v>
      </c>
      <c r="C16" s="115">
        <v>2006</v>
      </c>
      <c r="D16" s="116">
        <v>6000</v>
      </c>
      <c r="E16" s="112"/>
      <c r="F16" s="112">
        <v>6000</v>
      </c>
      <c r="G16" s="112">
        <v>6000</v>
      </c>
      <c r="H16" s="112"/>
      <c r="I16" s="112"/>
      <c r="J16" s="112"/>
      <c r="K16" s="112"/>
      <c r="L16" s="112"/>
      <c r="M16" s="112"/>
      <c r="N16" s="112"/>
      <c r="O16" s="113"/>
    </row>
    <row r="17" spans="1:15" ht="12.75">
      <c r="A17" s="288" t="s">
        <v>84</v>
      </c>
      <c r="B17" s="228" t="s">
        <v>89</v>
      </c>
      <c r="C17" s="227">
        <v>2006</v>
      </c>
      <c r="D17" s="296">
        <v>381611</v>
      </c>
      <c r="E17" s="296">
        <v>25611</v>
      </c>
      <c r="F17" s="296">
        <v>356000</v>
      </c>
      <c r="G17" s="296">
        <v>80000</v>
      </c>
      <c r="H17" s="112"/>
      <c r="I17" s="248"/>
      <c r="J17" s="104" t="s">
        <v>90</v>
      </c>
      <c r="K17" s="104"/>
      <c r="L17" s="248"/>
      <c r="M17" s="248"/>
      <c r="N17" s="248"/>
      <c r="O17" s="248"/>
    </row>
    <row r="18" spans="1:15" ht="27" customHeight="1">
      <c r="A18" s="289"/>
      <c r="B18" s="223"/>
      <c r="C18" s="221"/>
      <c r="D18" s="297"/>
      <c r="E18" s="297"/>
      <c r="F18" s="297"/>
      <c r="G18" s="297"/>
      <c r="H18" s="119"/>
      <c r="I18" s="249"/>
      <c r="J18" s="119">
        <v>276000</v>
      </c>
      <c r="K18" s="119"/>
      <c r="L18" s="249"/>
      <c r="M18" s="249"/>
      <c r="N18" s="249"/>
      <c r="O18" s="249"/>
    </row>
    <row r="19" spans="1:15" ht="12.75">
      <c r="A19" s="288"/>
      <c r="B19" s="228" t="s">
        <v>91</v>
      </c>
      <c r="C19" s="227">
        <v>2006</v>
      </c>
      <c r="D19" s="296">
        <v>376435</v>
      </c>
      <c r="E19" s="296">
        <v>16435</v>
      </c>
      <c r="F19" s="296">
        <v>360000</v>
      </c>
      <c r="G19" s="112">
        <v>90000</v>
      </c>
      <c r="H19" s="112"/>
      <c r="I19" s="248"/>
      <c r="J19" s="112" t="s">
        <v>90</v>
      </c>
      <c r="K19" s="112"/>
      <c r="L19" s="248"/>
      <c r="M19" s="248"/>
      <c r="N19" s="248"/>
      <c r="O19" s="248"/>
    </row>
    <row r="20" spans="1:15" ht="24" customHeight="1">
      <c r="A20" s="292"/>
      <c r="B20" s="232"/>
      <c r="C20" s="235"/>
      <c r="D20" s="219"/>
      <c r="E20" s="219"/>
      <c r="F20" s="219"/>
      <c r="G20" s="111" t="s">
        <v>5</v>
      </c>
      <c r="H20" s="111"/>
      <c r="I20" s="295"/>
      <c r="J20" s="111">
        <v>270000</v>
      </c>
      <c r="K20" s="111"/>
      <c r="L20" s="295"/>
      <c r="M20" s="295"/>
      <c r="N20" s="295"/>
      <c r="O20" s="295"/>
    </row>
    <row r="21" spans="1:15" ht="21.75" customHeight="1">
      <c r="A21" s="121"/>
      <c r="B21" s="114" t="s">
        <v>92</v>
      </c>
      <c r="C21" s="115">
        <v>2006</v>
      </c>
      <c r="D21" s="116">
        <v>8000</v>
      </c>
      <c r="E21" s="116"/>
      <c r="F21" s="116">
        <v>8000</v>
      </c>
      <c r="G21" s="116">
        <v>8000</v>
      </c>
      <c r="H21" s="116"/>
      <c r="I21" s="115"/>
      <c r="J21" s="116"/>
      <c r="K21" s="116"/>
      <c r="L21" s="115"/>
      <c r="M21" s="115"/>
      <c r="N21" s="115"/>
      <c r="O21" s="115"/>
    </row>
    <row r="22" spans="1:15" ht="12.75">
      <c r="A22" s="292"/>
      <c r="B22" s="232" t="s">
        <v>93</v>
      </c>
      <c r="C22" s="214">
        <v>2006</v>
      </c>
      <c r="D22" s="233">
        <v>933118</v>
      </c>
      <c r="E22" s="233">
        <v>26010</v>
      </c>
      <c r="F22" s="233">
        <v>907108</v>
      </c>
      <c r="G22" s="123">
        <v>29161</v>
      </c>
      <c r="H22" s="123">
        <v>0</v>
      </c>
      <c r="I22" s="123">
        <v>538176</v>
      </c>
      <c r="J22" s="123" t="s">
        <v>90</v>
      </c>
      <c r="K22" s="123"/>
      <c r="L22" s="214"/>
      <c r="M22" s="214"/>
      <c r="N22" s="233">
        <v>0</v>
      </c>
      <c r="O22" s="231"/>
    </row>
    <row r="23" spans="1:15" ht="12.75">
      <c r="A23" s="289"/>
      <c r="B23" s="223"/>
      <c r="C23" s="225"/>
      <c r="D23" s="247"/>
      <c r="E23" s="247"/>
      <c r="F23" s="247"/>
      <c r="G23" s="125">
        <v>0</v>
      </c>
      <c r="H23" s="125"/>
      <c r="I23" s="123">
        <v>89771</v>
      </c>
      <c r="J23" s="125">
        <v>250000</v>
      </c>
      <c r="K23" s="125"/>
      <c r="L23" s="225"/>
      <c r="M23" s="225"/>
      <c r="N23" s="247"/>
      <c r="O23" s="287"/>
    </row>
    <row r="24" spans="1:15" ht="19.5">
      <c r="A24" s="103" t="s">
        <v>66</v>
      </c>
      <c r="B24" s="248" t="s">
        <v>67</v>
      </c>
      <c r="C24" s="248" t="s">
        <v>68</v>
      </c>
      <c r="D24" s="248" t="s">
        <v>69</v>
      </c>
      <c r="E24" s="103" t="s">
        <v>70</v>
      </c>
      <c r="F24" s="103" t="s">
        <v>71</v>
      </c>
      <c r="G24" s="250" t="s">
        <v>72</v>
      </c>
      <c r="H24" s="251"/>
      <c r="I24" s="251"/>
      <c r="J24" s="251"/>
      <c r="K24" s="251"/>
      <c r="L24" s="251"/>
      <c r="M24" s="251"/>
      <c r="N24" s="251"/>
      <c r="O24" s="252"/>
    </row>
    <row r="25" spans="1:15" ht="68.25">
      <c r="A25" s="103" t="s">
        <v>9</v>
      </c>
      <c r="B25" s="249"/>
      <c r="C25" s="249"/>
      <c r="D25" s="249"/>
      <c r="E25" s="103" t="s">
        <v>73</v>
      </c>
      <c r="F25" s="103" t="s">
        <v>74</v>
      </c>
      <c r="G25" s="103" t="s">
        <v>75</v>
      </c>
      <c r="H25" s="103" t="s">
        <v>76</v>
      </c>
      <c r="I25" s="103" t="s">
        <v>77</v>
      </c>
      <c r="J25" s="103" t="s">
        <v>78</v>
      </c>
      <c r="K25" s="103" t="s">
        <v>79</v>
      </c>
      <c r="L25" s="103" t="s">
        <v>80</v>
      </c>
      <c r="M25" s="103" t="s">
        <v>81</v>
      </c>
      <c r="N25" s="103" t="s">
        <v>82</v>
      </c>
      <c r="O25" s="106" t="s">
        <v>83</v>
      </c>
    </row>
    <row r="26" spans="1:15" ht="12.75">
      <c r="A26" s="288" t="s">
        <v>18</v>
      </c>
      <c r="B26" s="228" t="s">
        <v>94</v>
      </c>
      <c r="C26" s="229" t="s">
        <v>95</v>
      </c>
      <c r="D26" s="226">
        <v>1043368</v>
      </c>
      <c r="E26" s="226">
        <v>89000</v>
      </c>
      <c r="F26" s="226">
        <f>F28+F29+F30+F31+F32+F33</f>
        <v>954368</v>
      </c>
      <c r="G26" s="226">
        <f>G28+G29+G30+G31+G32+G33</f>
        <v>368253</v>
      </c>
      <c r="H26" s="130"/>
      <c r="I26" s="226">
        <f>I28+I29+I30+I31+I32+I33</f>
        <v>586115</v>
      </c>
      <c r="J26" s="130" t="s">
        <v>5</v>
      </c>
      <c r="K26" s="130"/>
      <c r="L26" s="229"/>
      <c r="M26" s="229"/>
      <c r="N26" s="215">
        <v>0</v>
      </c>
      <c r="O26" s="230"/>
    </row>
    <row r="27" spans="1:15" ht="33.75" customHeight="1">
      <c r="A27" s="289"/>
      <c r="B27" s="223"/>
      <c r="C27" s="225"/>
      <c r="D27" s="247"/>
      <c r="E27" s="247"/>
      <c r="F27" s="247"/>
      <c r="G27" s="247"/>
      <c r="H27" s="125">
        <v>0</v>
      </c>
      <c r="I27" s="247"/>
      <c r="J27" s="125">
        <f>J28+J30+J31+J32+J33</f>
        <v>0</v>
      </c>
      <c r="K27" s="125"/>
      <c r="L27" s="225"/>
      <c r="M27" s="225"/>
      <c r="N27" s="245"/>
      <c r="O27" s="287"/>
    </row>
    <row r="28" spans="1:15" ht="12.75">
      <c r="A28" s="132"/>
      <c r="B28" s="117" t="s">
        <v>96</v>
      </c>
      <c r="C28" s="129" t="s">
        <v>5</v>
      </c>
      <c r="D28" s="130">
        <v>0</v>
      </c>
      <c r="E28" s="130"/>
      <c r="F28" s="130">
        <v>217000</v>
      </c>
      <c r="G28" s="130">
        <v>46772</v>
      </c>
      <c r="H28" s="130">
        <v>0</v>
      </c>
      <c r="I28" s="130">
        <v>170228</v>
      </c>
      <c r="J28" s="130">
        <v>0</v>
      </c>
      <c r="K28" s="130"/>
      <c r="L28" s="130"/>
      <c r="M28" s="129"/>
      <c r="N28" s="126"/>
      <c r="O28" s="131"/>
    </row>
    <row r="29" spans="1:15" ht="12.75">
      <c r="A29" s="133"/>
      <c r="B29" s="109" t="s">
        <v>97</v>
      </c>
      <c r="C29" s="122"/>
      <c r="D29" s="123"/>
      <c r="E29" s="123"/>
      <c r="F29" s="123">
        <v>222368</v>
      </c>
      <c r="G29" s="123">
        <v>47368</v>
      </c>
      <c r="H29" s="123"/>
      <c r="I29" s="123">
        <v>175000</v>
      </c>
      <c r="J29" s="123"/>
      <c r="K29" s="123"/>
      <c r="L29" s="123"/>
      <c r="M29" s="122"/>
      <c r="N29" s="127"/>
      <c r="O29" s="124"/>
    </row>
    <row r="30" spans="1:15" ht="12.75">
      <c r="A30" s="133"/>
      <c r="B30" s="109" t="s">
        <v>97</v>
      </c>
      <c r="C30" s="122" t="s">
        <v>5</v>
      </c>
      <c r="D30" s="123"/>
      <c r="E30" s="123"/>
      <c r="F30" s="123">
        <v>48000</v>
      </c>
      <c r="G30" s="123">
        <v>48000</v>
      </c>
      <c r="H30" s="123">
        <v>0</v>
      </c>
      <c r="I30" s="123">
        <v>0</v>
      </c>
      <c r="J30" s="123">
        <v>0</v>
      </c>
      <c r="K30" s="123"/>
      <c r="L30" s="123"/>
      <c r="M30" s="122"/>
      <c r="N30" s="127"/>
      <c r="O30" s="124"/>
    </row>
    <row r="31" spans="1:15" ht="12.75">
      <c r="A31" s="133"/>
      <c r="B31" s="109" t="s">
        <v>98</v>
      </c>
      <c r="C31" s="122" t="s">
        <v>5</v>
      </c>
      <c r="D31" s="123"/>
      <c r="E31" s="123"/>
      <c r="F31" s="123">
        <v>138000</v>
      </c>
      <c r="G31" s="123">
        <v>138000</v>
      </c>
      <c r="H31" s="123">
        <v>0</v>
      </c>
      <c r="I31" s="123">
        <v>0</v>
      </c>
      <c r="J31" s="123">
        <v>0</v>
      </c>
      <c r="K31" s="123"/>
      <c r="L31" s="123"/>
      <c r="M31" s="122"/>
      <c r="N31" s="127"/>
      <c r="O31" s="124"/>
    </row>
    <row r="32" spans="1:15" ht="12.75">
      <c r="A32" s="133"/>
      <c r="B32" s="109" t="s">
        <v>99</v>
      </c>
      <c r="C32" s="122" t="s">
        <v>5</v>
      </c>
      <c r="D32" s="123"/>
      <c r="E32" s="123"/>
      <c r="F32" s="123">
        <v>219000</v>
      </c>
      <c r="G32" s="123">
        <v>63113</v>
      </c>
      <c r="H32" s="123">
        <v>0</v>
      </c>
      <c r="I32" s="123">
        <v>155887</v>
      </c>
      <c r="J32" s="123">
        <v>0</v>
      </c>
      <c r="K32" s="123"/>
      <c r="L32" s="123"/>
      <c r="M32" s="122"/>
      <c r="N32" s="127"/>
      <c r="O32" s="124"/>
    </row>
    <row r="33" spans="1:15" ht="12.75">
      <c r="A33" s="133"/>
      <c r="B33" s="109" t="s">
        <v>100</v>
      </c>
      <c r="C33" s="122"/>
      <c r="D33" s="123"/>
      <c r="E33" s="123"/>
      <c r="F33" s="123">
        <v>110000</v>
      </c>
      <c r="G33" s="123">
        <v>25000</v>
      </c>
      <c r="H33" s="123">
        <v>0</v>
      </c>
      <c r="I33" s="123">
        <v>85000</v>
      </c>
      <c r="J33" s="123">
        <v>0</v>
      </c>
      <c r="K33" s="123"/>
      <c r="L33" s="123"/>
      <c r="M33" s="122"/>
      <c r="N33" s="127"/>
      <c r="O33" s="124"/>
    </row>
    <row r="34" spans="1:15" ht="13.5" thickBot="1">
      <c r="A34" s="193" t="s">
        <v>35</v>
      </c>
      <c r="B34" s="188" t="s">
        <v>166</v>
      </c>
      <c r="C34" s="189">
        <v>2006</v>
      </c>
      <c r="D34" s="190">
        <v>16000</v>
      </c>
      <c r="E34" s="190"/>
      <c r="F34" s="190">
        <v>16000</v>
      </c>
      <c r="G34" s="190">
        <v>16000</v>
      </c>
      <c r="H34" s="190"/>
      <c r="I34" s="190"/>
      <c r="J34" s="190"/>
      <c r="K34" s="190"/>
      <c r="L34" s="190"/>
      <c r="M34" s="189"/>
      <c r="N34" s="191"/>
      <c r="O34" s="192"/>
    </row>
    <row r="35" spans="1:15" ht="14.25" thickBot="1" thickTop="1">
      <c r="A35" s="134"/>
      <c r="B35" s="135" t="s">
        <v>101</v>
      </c>
      <c r="C35" s="135"/>
      <c r="D35" s="137">
        <f>D34+D26+D22+D21+D19+D17+D16+D15+D14</f>
        <v>2809532</v>
      </c>
      <c r="E35" s="137">
        <f>E34+E26+E22+E19+E17+E16+E15+E14</f>
        <v>186056</v>
      </c>
      <c r="F35" s="137">
        <f>F34+F26+F22+F21+F19+F17+F16+F15+F14</f>
        <v>2623476</v>
      </c>
      <c r="G35" s="137">
        <f>G34+G26+G22+G21+G19+G17+G16+G15+G14</f>
        <v>613414</v>
      </c>
      <c r="H35" s="137">
        <f>H27+H22</f>
        <v>0</v>
      </c>
      <c r="I35" s="137">
        <f>I34+I26+I23+I22+I19+I17+I16+I15+I14</f>
        <v>1214062</v>
      </c>
      <c r="J35" s="137">
        <f>J34+J27+J23+J20+J18+J16+J15+J14</f>
        <v>796000</v>
      </c>
      <c r="K35" s="137"/>
      <c r="L35" s="137">
        <f>L26+L22+L19+L17+L16+L15+L14</f>
        <v>0</v>
      </c>
      <c r="M35" s="137">
        <f>M26+M22+M19+M17+M16+M15+M14</f>
        <v>0</v>
      </c>
      <c r="N35" s="137">
        <f>N26+N22+N19+N17+N16+N15+N14</f>
        <v>0</v>
      </c>
      <c r="O35" s="137">
        <f>O26+O22+O19+O17+O16+O15+O14</f>
        <v>0</v>
      </c>
    </row>
    <row r="36" spans="1:15" ht="13.5" thickTop="1">
      <c r="A36" s="253">
        <v>60016</v>
      </c>
      <c r="B36" s="222" t="s">
        <v>102</v>
      </c>
      <c r="C36" s="224">
        <v>2006</v>
      </c>
      <c r="D36" s="246">
        <v>187000</v>
      </c>
      <c r="E36" s="294"/>
      <c r="F36" s="246">
        <v>187000</v>
      </c>
      <c r="G36" s="246">
        <v>36000</v>
      </c>
      <c r="H36" s="294"/>
      <c r="I36" s="294"/>
      <c r="J36" s="246">
        <v>90000</v>
      </c>
      <c r="K36" s="294"/>
      <c r="L36" s="246">
        <v>40000</v>
      </c>
      <c r="M36" s="140" t="s">
        <v>103</v>
      </c>
      <c r="N36" s="294"/>
      <c r="O36" s="294"/>
    </row>
    <row r="37" spans="1:15" ht="27.75" customHeight="1">
      <c r="A37" s="221"/>
      <c r="B37" s="223"/>
      <c r="C37" s="225"/>
      <c r="D37" s="247"/>
      <c r="E37" s="291"/>
      <c r="F37" s="247"/>
      <c r="G37" s="247"/>
      <c r="H37" s="291"/>
      <c r="I37" s="291"/>
      <c r="J37" s="247"/>
      <c r="K37" s="291"/>
      <c r="L37" s="247"/>
      <c r="M37" s="125">
        <v>21000</v>
      </c>
      <c r="N37" s="291"/>
      <c r="O37" s="291"/>
    </row>
    <row r="38" spans="1:15" ht="12.75">
      <c r="A38" s="227">
        <v>60016</v>
      </c>
      <c r="B38" s="228" t="s">
        <v>104</v>
      </c>
      <c r="C38" s="229">
        <v>2006</v>
      </c>
      <c r="D38" s="226">
        <v>185000</v>
      </c>
      <c r="E38" s="290"/>
      <c r="F38" s="226">
        <v>185000</v>
      </c>
      <c r="G38" s="226">
        <v>75000</v>
      </c>
      <c r="H38" s="290"/>
      <c r="I38" s="290"/>
      <c r="J38" s="226">
        <v>90000</v>
      </c>
      <c r="K38" s="290"/>
      <c r="L38" s="226">
        <v>0</v>
      </c>
      <c r="M38" s="130" t="s">
        <v>103</v>
      </c>
      <c r="N38" s="290"/>
      <c r="O38" s="290"/>
    </row>
    <row r="39" spans="1:15" ht="12.75">
      <c r="A39" s="221"/>
      <c r="B39" s="223"/>
      <c r="C39" s="225"/>
      <c r="D39" s="247"/>
      <c r="E39" s="291"/>
      <c r="F39" s="247"/>
      <c r="G39" s="247"/>
      <c r="H39" s="291"/>
      <c r="I39" s="291"/>
      <c r="J39" s="247"/>
      <c r="K39" s="291"/>
      <c r="L39" s="247"/>
      <c r="M39" s="125">
        <v>20000</v>
      </c>
      <c r="N39" s="291"/>
      <c r="O39" s="291"/>
    </row>
    <row r="40" spans="1:15" ht="58.5">
      <c r="A40" s="288" t="s">
        <v>105</v>
      </c>
      <c r="B40" s="117" t="s">
        <v>106</v>
      </c>
      <c r="C40" s="229" t="s">
        <v>107</v>
      </c>
      <c r="D40" s="226">
        <v>1880892</v>
      </c>
      <c r="E40" s="226">
        <v>20293</v>
      </c>
      <c r="F40" s="226">
        <v>1860599</v>
      </c>
      <c r="G40" s="141" t="s">
        <v>103</v>
      </c>
      <c r="H40" s="141"/>
      <c r="I40" s="142">
        <v>1105237</v>
      </c>
      <c r="J40" s="143" t="s">
        <v>108</v>
      </c>
      <c r="K40" s="143"/>
      <c r="L40" s="293"/>
      <c r="M40" s="293"/>
      <c r="N40" s="215">
        <v>0</v>
      </c>
      <c r="O40" s="230"/>
    </row>
    <row r="41" spans="1:15" ht="30" customHeight="1">
      <c r="A41" s="292"/>
      <c r="B41" s="232" t="s">
        <v>109</v>
      </c>
      <c r="C41" s="214"/>
      <c r="D41" s="233"/>
      <c r="E41" s="233"/>
      <c r="F41" s="233"/>
      <c r="G41" s="123">
        <v>21002</v>
      </c>
      <c r="H41" s="123"/>
      <c r="I41" s="226">
        <v>184360</v>
      </c>
      <c r="J41" s="219">
        <v>550000</v>
      </c>
      <c r="K41" s="111"/>
      <c r="L41" s="234"/>
      <c r="M41" s="234"/>
      <c r="N41" s="216"/>
      <c r="O41" s="231"/>
    </row>
    <row r="42" spans="1:15" ht="30.75" customHeight="1">
      <c r="A42" s="292"/>
      <c r="B42" s="232"/>
      <c r="C42" s="214"/>
      <c r="D42" s="233"/>
      <c r="E42" s="233"/>
      <c r="F42" s="233"/>
      <c r="G42" s="123"/>
      <c r="H42" s="123"/>
      <c r="I42" s="233"/>
      <c r="J42" s="219"/>
      <c r="K42" s="111"/>
      <c r="L42" s="234"/>
      <c r="M42" s="234"/>
      <c r="N42" s="216"/>
      <c r="O42" s="231"/>
    </row>
    <row r="43" spans="1:15" ht="12.75">
      <c r="A43" s="288" t="s">
        <v>105</v>
      </c>
      <c r="B43" s="228" t="s">
        <v>110</v>
      </c>
      <c r="C43" s="229" t="s">
        <v>111</v>
      </c>
      <c r="D43" s="226">
        <v>288000</v>
      </c>
      <c r="E43" s="226"/>
      <c r="F43" s="226">
        <v>125000</v>
      </c>
      <c r="G43" s="226">
        <v>25000</v>
      </c>
      <c r="H43" s="226"/>
      <c r="I43" s="226"/>
      <c r="J43" s="112" t="s">
        <v>108</v>
      </c>
      <c r="K43" s="112"/>
      <c r="L43" s="130" t="s">
        <v>5</v>
      </c>
      <c r="M43" s="144" t="s">
        <v>103</v>
      </c>
      <c r="N43" s="215">
        <v>163000</v>
      </c>
      <c r="O43" s="230"/>
    </row>
    <row r="44" spans="1:15" ht="12.75">
      <c r="A44" s="289"/>
      <c r="B44" s="223"/>
      <c r="C44" s="225"/>
      <c r="D44" s="247"/>
      <c r="E44" s="247"/>
      <c r="F44" s="247"/>
      <c r="G44" s="247"/>
      <c r="H44" s="247"/>
      <c r="I44" s="247"/>
      <c r="J44" s="119">
        <v>50000</v>
      </c>
      <c r="K44" s="119"/>
      <c r="L44" s="125">
        <v>0</v>
      </c>
      <c r="M44" s="125">
        <v>50000</v>
      </c>
      <c r="N44" s="245"/>
      <c r="O44" s="287"/>
    </row>
    <row r="45" spans="1:15" ht="19.5">
      <c r="A45" s="103" t="s">
        <v>66</v>
      </c>
      <c r="B45" s="248" t="s">
        <v>67</v>
      </c>
      <c r="C45" s="248" t="s">
        <v>68</v>
      </c>
      <c r="D45" s="248" t="s">
        <v>69</v>
      </c>
      <c r="E45" s="103" t="s">
        <v>70</v>
      </c>
      <c r="F45" s="103" t="s">
        <v>71</v>
      </c>
      <c r="G45" s="250" t="s">
        <v>72</v>
      </c>
      <c r="H45" s="251"/>
      <c r="I45" s="251"/>
      <c r="J45" s="251"/>
      <c r="K45" s="251"/>
      <c r="L45" s="251"/>
      <c r="M45" s="251"/>
      <c r="N45" s="251"/>
      <c r="O45" s="252"/>
    </row>
    <row r="46" spans="1:15" ht="68.25">
      <c r="A46" s="103" t="s">
        <v>9</v>
      </c>
      <c r="B46" s="249"/>
      <c r="C46" s="249"/>
      <c r="D46" s="249"/>
      <c r="E46" s="103" t="s">
        <v>73</v>
      </c>
      <c r="F46" s="103" t="s">
        <v>74</v>
      </c>
      <c r="G46" s="103" t="s">
        <v>75</v>
      </c>
      <c r="H46" s="103" t="s">
        <v>76</v>
      </c>
      <c r="I46" s="103" t="s">
        <v>77</v>
      </c>
      <c r="J46" s="103" t="s">
        <v>78</v>
      </c>
      <c r="K46" s="103" t="s">
        <v>79</v>
      </c>
      <c r="L46" s="103" t="s">
        <v>80</v>
      </c>
      <c r="M46" s="103" t="s">
        <v>81</v>
      </c>
      <c r="N46" s="103" t="s">
        <v>82</v>
      </c>
      <c r="O46" s="106" t="s">
        <v>83</v>
      </c>
    </row>
    <row r="47" spans="1:15" ht="19.5">
      <c r="A47" s="121" t="s">
        <v>105</v>
      </c>
      <c r="B47" s="114" t="s">
        <v>112</v>
      </c>
      <c r="C47" s="107" t="s">
        <v>111</v>
      </c>
      <c r="D47" s="108">
        <v>55000</v>
      </c>
      <c r="E47" s="108"/>
      <c r="F47" s="108">
        <v>23000</v>
      </c>
      <c r="G47" s="108">
        <v>23000</v>
      </c>
      <c r="H47" s="108"/>
      <c r="I47" s="108"/>
      <c r="J47" s="116"/>
      <c r="K47" s="116"/>
      <c r="L47" s="146"/>
      <c r="M47" s="146"/>
      <c r="N47" s="128">
        <v>32000</v>
      </c>
      <c r="O47" s="147"/>
    </row>
    <row r="48" spans="1:15" ht="48.75">
      <c r="A48" s="121" t="s">
        <v>105</v>
      </c>
      <c r="B48" s="114" t="s">
        <v>113</v>
      </c>
      <c r="C48" s="107">
        <v>2006</v>
      </c>
      <c r="D48" s="108">
        <v>47000</v>
      </c>
      <c r="E48" s="108"/>
      <c r="F48" s="108">
        <v>47000</v>
      </c>
      <c r="G48" s="108">
        <v>47000</v>
      </c>
      <c r="H48" s="108"/>
      <c r="I48" s="108"/>
      <c r="J48" s="116"/>
      <c r="K48" s="116"/>
      <c r="L48" s="146"/>
      <c r="M48" s="146"/>
      <c r="N48" s="128"/>
      <c r="O48" s="147"/>
    </row>
    <row r="49" spans="1:15" ht="29.25">
      <c r="A49" s="121" t="s">
        <v>105</v>
      </c>
      <c r="B49" s="114" t="s">
        <v>114</v>
      </c>
      <c r="C49" s="107" t="s">
        <v>111</v>
      </c>
      <c r="D49" s="108">
        <v>77000</v>
      </c>
      <c r="E49" s="108"/>
      <c r="F49" s="108">
        <v>27000</v>
      </c>
      <c r="G49" s="108">
        <v>27000</v>
      </c>
      <c r="H49" s="108"/>
      <c r="I49" s="108"/>
      <c r="J49" s="116"/>
      <c r="K49" s="116"/>
      <c r="L49" s="146"/>
      <c r="M49" s="146"/>
      <c r="N49" s="128">
        <v>50000</v>
      </c>
      <c r="O49" s="147"/>
    </row>
    <row r="50" spans="1:15" ht="20.25" thickBot="1">
      <c r="A50" s="120" t="s">
        <v>105</v>
      </c>
      <c r="B50" s="109" t="s">
        <v>115</v>
      </c>
      <c r="C50" s="122" t="s">
        <v>111</v>
      </c>
      <c r="D50" s="123">
        <v>134000</v>
      </c>
      <c r="E50" s="123"/>
      <c r="F50" s="123">
        <v>23000</v>
      </c>
      <c r="G50" s="123">
        <v>23000</v>
      </c>
      <c r="H50" s="123"/>
      <c r="I50" s="123"/>
      <c r="J50" s="111"/>
      <c r="K50" s="111"/>
      <c r="L50" s="145"/>
      <c r="M50" s="145"/>
      <c r="N50" s="127">
        <v>111000</v>
      </c>
      <c r="O50" s="124"/>
    </row>
    <row r="51" spans="1:15" ht="14.25" thickBot="1" thickTop="1">
      <c r="A51" s="134"/>
      <c r="B51" s="135" t="s">
        <v>116</v>
      </c>
      <c r="C51" s="135"/>
      <c r="D51" s="137">
        <f>D50+D49+D48+D47+D43+D40+D38+D36</f>
        <v>2853892</v>
      </c>
      <c r="E51" s="137">
        <f>E50+E49+E48+E47+E43+E40+E38+E36</f>
        <v>20293</v>
      </c>
      <c r="F51" s="137">
        <f>F50+F49+F48+F47+F43+F40+F38+F36</f>
        <v>2477599</v>
      </c>
      <c r="G51" s="137">
        <f>G50+G49+G48+G47+G43+G41+G38+G36</f>
        <v>277002</v>
      </c>
      <c r="H51" s="137">
        <f>H50+H49+H48+H47+H43+H41+H38+H36</f>
        <v>0</v>
      </c>
      <c r="I51" s="137">
        <f>I50+I49+I48+I47+I43+I41+I40+I38+I36</f>
        <v>1289597</v>
      </c>
      <c r="J51" s="137">
        <f>J50+J49+J48+J47+J44+J41+J38+J36</f>
        <v>780000</v>
      </c>
      <c r="K51" s="137">
        <f>K50+K49+K48+K47+K44+K42+K41+K38+K36</f>
        <v>0</v>
      </c>
      <c r="L51" s="137">
        <f>L50+L49+L48+L47+L44+L40+L38+L36</f>
        <v>40000</v>
      </c>
      <c r="M51" s="137">
        <f>M50+M49+M48+M47+M44+M40+M39+M37</f>
        <v>91000</v>
      </c>
      <c r="N51" s="137">
        <f>N50+N49+N48+N47+N43+N40+N38+N36</f>
        <v>356000</v>
      </c>
      <c r="O51" s="137">
        <f>O50+O49+O48+O47+O43+O40+O38+O36</f>
        <v>0</v>
      </c>
    </row>
    <row r="52" spans="1:15" ht="40.5" thickBot="1" thickTop="1">
      <c r="A52" s="148" t="s">
        <v>117</v>
      </c>
      <c r="B52" s="149" t="s">
        <v>118</v>
      </c>
      <c r="C52" s="150" t="s">
        <v>111</v>
      </c>
      <c r="D52" s="151">
        <v>2855000</v>
      </c>
      <c r="E52" s="151">
        <v>55000</v>
      </c>
      <c r="F52" s="151">
        <v>40000</v>
      </c>
      <c r="G52" s="151">
        <v>40000</v>
      </c>
      <c r="H52" s="151"/>
      <c r="I52" s="151">
        <v>0</v>
      </c>
      <c r="J52" s="151">
        <v>0</v>
      </c>
      <c r="K52" s="151"/>
      <c r="L52" s="151"/>
      <c r="M52" s="151"/>
      <c r="N52" s="151">
        <v>2760000</v>
      </c>
      <c r="O52" s="151"/>
    </row>
    <row r="53" spans="1:15" ht="14.25" thickBot="1" thickTop="1">
      <c r="A53" s="134"/>
      <c r="B53" s="135" t="s">
        <v>119</v>
      </c>
      <c r="C53" s="135"/>
      <c r="D53" s="137">
        <f aca="true" t="shared" si="0" ref="D53:J53">SUM(D52:D52)</f>
        <v>2855000</v>
      </c>
      <c r="E53" s="137">
        <f t="shared" si="0"/>
        <v>55000</v>
      </c>
      <c r="F53" s="137">
        <f t="shared" si="0"/>
        <v>40000</v>
      </c>
      <c r="G53" s="137">
        <f t="shared" si="0"/>
        <v>40000</v>
      </c>
      <c r="H53" s="137">
        <f t="shared" si="0"/>
        <v>0</v>
      </c>
      <c r="I53" s="137">
        <f t="shared" si="0"/>
        <v>0</v>
      </c>
      <c r="J53" s="137">
        <f t="shared" si="0"/>
        <v>0</v>
      </c>
      <c r="K53" s="137"/>
      <c r="L53" s="137">
        <f>SUM(L52:L52)</f>
        <v>0</v>
      </c>
      <c r="M53" s="137">
        <f>SUM(M52:M52)</f>
        <v>0</v>
      </c>
      <c r="N53" s="137">
        <f>SUM(N52:N52)</f>
        <v>2760000</v>
      </c>
      <c r="O53" s="137">
        <f>SUM(O52:O52)</f>
        <v>0</v>
      </c>
    </row>
    <row r="54" spans="1:15" ht="30.75" customHeight="1" thickTop="1">
      <c r="A54" s="152" t="s">
        <v>46</v>
      </c>
      <c r="B54" s="109" t="s">
        <v>120</v>
      </c>
      <c r="C54" s="122" t="s">
        <v>121</v>
      </c>
      <c r="D54" s="123">
        <v>500000</v>
      </c>
      <c r="E54" s="123"/>
      <c r="F54" s="123">
        <v>25000</v>
      </c>
      <c r="G54" s="123">
        <v>15000</v>
      </c>
      <c r="H54" s="123"/>
      <c r="I54" s="123"/>
      <c r="J54" s="123"/>
      <c r="K54" s="123"/>
      <c r="L54" s="123"/>
      <c r="M54" s="123">
        <v>10000</v>
      </c>
      <c r="N54" s="123">
        <v>475000</v>
      </c>
      <c r="O54" s="123"/>
    </row>
    <row r="55" spans="1:15" ht="45" customHeight="1" thickBot="1">
      <c r="A55" s="153" t="s">
        <v>46</v>
      </c>
      <c r="B55" s="117" t="s">
        <v>122</v>
      </c>
      <c r="C55" s="129">
        <v>2006</v>
      </c>
      <c r="D55" s="130">
        <v>12000</v>
      </c>
      <c r="E55" s="130"/>
      <c r="F55" s="130">
        <v>12000</v>
      </c>
      <c r="G55" s="130">
        <v>12000</v>
      </c>
      <c r="H55" s="130"/>
      <c r="I55" s="130"/>
      <c r="J55" s="130"/>
      <c r="K55" s="130"/>
      <c r="L55" s="130"/>
      <c r="M55" s="130"/>
      <c r="N55" s="130"/>
      <c r="O55" s="130"/>
    </row>
    <row r="56" spans="1:15" ht="14.25" thickBot="1" thickTop="1">
      <c r="A56" s="134"/>
      <c r="B56" s="135" t="s">
        <v>123</v>
      </c>
      <c r="C56" s="154"/>
      <c r="D56" s="155">
        <f>SUM(D54:D55)</f>
        <v>512000</v>
      </c>
      <c r="E56" s="155">
        <f aca="true" t="shared" si="1" ref="E56:O56">SUM(E54:E55)</f>
        <v>0</v>
      </c>
      <c r="F56" s="155">
        <f t="shared" si="1"/>
        <v>37000</v>
      </c>
      <c r="G56" s="155">
        <f t="shared" si="1"/>
        <v>27000</v>
      </c>
      <c r="H56" s="155">
        <f t="shared" si="1"/>
        <v>0</v>
      </c>
      <c r="I56" s="155">
        <f t="shared" si="1"/>
        <v>0</v>
      </c>
      <c r="J56" s="155">
        <f t="shared" si="1"/>
        <v>0</v>
      </c>
      <c r="K56" s="155"/>
      <c r="L56" s="155">
        <f t="shared" si="1"/>
        <v>0</v>
      </c>
      <c r="M56" s="155">
        <f t="shared" si="1"/>
        <v>10000</v>
      </c>
      <c r="N56" s="155">
        <f t="shared" si="1"/>
        <v>475000</v>
      </c>
      <c r="O56" s="155">
        <f t="shared" si="1"/>
        <v>0</v>
      </c>
    </row>
    <row r="57" spans="1:15" ht="14.25" thickBot="1" thickTop="1">
      <c r="A57" s="156" t="s">
        <v>124</v>
      </c>
      <c r="B57" s="136" t="s">
        <v>125</v>
      </c>
      <c r="C57" s="138">
        <v>2006</v>
      </c>
      <c r="D57" s="139">
        <v>25000</v>
      </c>
      <c r="E57" s="139"/>
      <c r="F57" s="139">
        <v>25000</v>
      </c>
      <c r="G57" s="139">
        <v>25000</v>
      </c>
      <c r="H57" s="139"/>
      <c r="I57" s="139"/>
      <c r="J57" s="139"/>
      <c r="K57" s="139"/>
      <c r="L57" s="139"/>
      <c r="M57" s="139"/>
      <c r="N57" s="139"/>
      <c r="O57" s="139"/>
    </row>
    <row r="58" spans="1:15" ht="26.25" customHeight="1" thickBot="1" thickTop="1">
      <c r="A58" s="157"/>
      <c r="B58" s="158" t="s">
        <v>126</v>
      </c>
      <c r="C58" s="159"/>
      <c r="D58" s="160">
        <f>SUM(D57)</f>
        <v>25000</v>
      </c>
      <c r="E58" s="160">
        <f aca="true" t="shared" si="2" ref="E58:O58">SUM(E57)</f>
        <v>0</v>
      </c>
      <c r="F58" s="160">
        <f t="shared" si="2"/>
        <v>25000</v>
      </c>
      <c r="G58" s="160">
        <f t="shared" si="2"/>
        <v>25000</v>
      </c>
      <c r="H58" s="160">
        <f t="shared" si="2"/>
        <v>0</v>
      </c>
      <c r="I58" s="160">
        <f t="shared" si="2"/>
        <v>0</v>
      </c>
      <c r="J58" s="160">
        <f t="shared" si="2"/>
        <v>0</v>
      </c>
      <c r="K58" s="160">
        <f t="shared" si="2"/>
        <v>0</v>
      </c>
      <c r="L58" s="160">
        <f t="shared" si="2"/>
        <v>0</v>
      </c>
      <c r="M58" s="160">
        <f t="shared" si="2"/>
        <v>0</v>
      </c>
      <c r="N58" s="160">
        <f t="shared" si="2"/>
        <v>0</v>
      </c>
      <c r="O58" s="160">
        <f t="shared" si="2"/>
        <v>0</v>
      </c>
    </row>
    <row r="59" spans="1:15" ht="40.5" customHeight="1" thickTop="1">
      <c r="A59" s="161" t="s">
        <v>127</v>
      </c>
      <c r="B59" s="149" t="s">
        <v>128</v>
      </c>
      <c r="C59" s="150" t="s">
        <v>129</v>
      </c>
      <c r="D59" s="162">
        <v>12000</v>
      </c>
      <c r="E59" s="162"/>
      <c r="F59" s="162">
        <v>12000</v>
      </c>
      <c r="G59" s="162">
        <v>12000</v>
      </c>
      <c r="H59" s="162"/>
      <c r="I59" s="162"/>
      <c r="J59" s="162"/>
      <c r="K59" s="162"/>
      <c r="L59" s="162"/>
      <c r="M59" s="162"/>
      <c r="N59" s="162"/>
      <c r="O59" s="162"/>
    </row>
    <row r="60" spans="1:15" ht="19.5">
      <c r="A60" s="103" t="s">
        <v>66</v>
      </c>
      <c r="B60" s="248" t="s">
        <v>67</v>
      </c>
      <c r="C60" s="248" t="s">
        <v>68</v>
      </c>
      <c r="D60" s="248" t="s">
        <v>69</v>
      </c>
      <c r="E60" s="103" t="s">
        <v>70</v>
      </c>
      <c r="F60" s="103" t="s">
        <v>71</v>
      </c>
      <c r="G60" s="250" t="s">
        <v>72</v>
      </c>
      <c r="H60" s="251"/>
      <c r="I60" s="251"/>
      <c r="J60" s="251"/>
      <c r="K60" s="251"/>
      <c r="L60" s="251"/>
      <c r="M60" s="251"/>
      <c r="N60" s="251"/>
      <c r="O60" s="252"/>
    </row>
    <row r="61" spans="1:15" ht="68.25">
      <c r="A61" s="103" t="s">
        <v>9</v>
      </c>
      <c r="B61" s="249"/>
      <c r="C61" s="249"/>
      <c r="D61" s="249"/>
      <c r="E61" s="103" t="s">
        <v>73</v>
      </c>
      <c r="F61" s="103" t="s">
        <v>74</v>
      </c>
      <c r="G61" s="103" t="s">
        <v>75</v>
      </c>
      <c r="H61" s="103" t="s">
        <v>76</v>
      </c>
      <c r="I61" s="103" t="s">
        <v>77</v>
      </c>
      <c r="J61" s="103" t="s">
        <v>78</v>
      </c>
      <c r="K61" s="103" t="s">
        <v>79</v>
      </c>
      <c r="L61" s="103" t="s">
        <v>80</v>
      </c>
      <c r="M61" s="103" t="s">
        <v>81</v>
      </c>
      <c r="N61" s="103" t="s">
        <v>82</v>
      </c>
      <c r="O61" s="106" t="s">
        <v>83</v>
      </c>
    </row>
    <row r="62" spans="1:15" ht="19.5">
      <c r="A62" s="118">
        <v>80110</v>
      </c>
      <c r="B62" s="117" t="s">
        <v>130</v>
      </c>
      <c r="C62" s="118">
        <v>2006</v>
      </c>
      <c r="D62" s="130">
        <v>1980000</v>
      </c>
      <c r="E62" s="130">
        <v>1636700</v>
      </c>
      <c r="F62" s="130">
        <v>0</v>
      </c>
      <c r="G62" s="130">
        <v>0</v>
      </c>
      <c r="H62" s="130">
        <f>H63+H66</f>
        <v>0</v>
      </c>
      <c r="I62" s="130">
        <f>I63+I66</f>
        <v>0</v>
      </c>
      <c r="J62" s="130">
        <f>J63+J65</f>
        <v>0</v>
      </c>
      <c r="K62" s="130"/>
      <c r="L62" s="112">
        <v>0</v>
      </c>
      <c r="M62" s="112">
        <f>M64+M66</f>
        <v>0</v>
      </c>
      <c r="N62" s="112">
        <v>235300</v>
      </c>
      <c r="O62" s="112">
        <f>O64+O66</f>
        <v>0</v>
      </c>
    </row>
    <row r="63" spans="1:15" ht="12.75">
      <c r="A63" s="235"/>
      <c r="B63" s="232" t="s">
        <v>131</v>
      </c>
      <c r="C63" s="235">
        <v>2006</v>
      </c>
      <c r="D63" s="233"/>
      <c r="E63" s="233"/>
      <c r="F63" s="233">
        <v>108000</v>
      </c>
      <c r="G63" s="233">
        <v>45000</v>
      </c>
      <c r="H63" s="219"/>
      <c r="I63" s="219"/>
      <c r="J63" s="219"/>
      <c r="K63" s="111"/>
      <c r="L63" s="123" t="s">
        <v>132</v>
      </c>
      <c r="M63" s="219"/>
      <c r="N63" s="216">
        <v>0</v>
      </c>
      <c r="O63" s="219"/>
    </row>
    <row r="64" spans="1:15" ht="12.75">
      <c r="A64" s="235"/>
      <c r="B64" s="232"/>
      <c r="C64" s="235"/>
      <c r="D64" s="233"/>
      <c r="E64" s="233"/>
      <c r="F64" s="233"/>
      <c r="G64" s="233"/>
      <c r="H64" s="219"/>
      <c r="I64" s="219"/>
      <c r="J64" s="219"/>
      <c r="K64" s="111"/>
      <c r="L64" s="123">
        <v>63000</v>
      </c>
      <c r="M64" s="219"/>
      <c r="N64" s="216"/>
      <c r="O64" s="219"/>
    </row>
    <row r="65" spans="1:15" ht="12.75">
      <c r="A65" s="220" t="s">
        <v>5</v>
      </c>
      <c r="B65" s="169" t="s">
        <v>133</v>
      </c>
      <c r="C65" s="170">
        <v>2006</v>
      </c>
      <c r="D65" s="286">
        <v>35000</v>
      </c>
      <c r="E65" s="286"/>
      <c r="F65" s="286">
        <v>35000</v>
      </c>
      <c r="G65" s="286">
        <v>35000</v>
      </c>
      <c r="H65" s="286"/>
      <c r="I65" s="286"/>
      <c r="J65" s="217">
        <v>0</v>
      </c>
      <c r="K65" s="112"/>
      <c r="L65" s="130" t="s">
        <v>5</v>
      </c>
      <c r="M65" s="217"/>
      <c r="N65" s="218"/>
      <c r="O65" s="217"/>
    </row>
    <row r="66" spans="1:15" ht="12.75">
      <c r="A66" s="220"/>
      <c r="B66" s="169"/>
      <c r="C66" s="170"/>
      <c r="D66" s="286"/>
      <c r="E66" s="286"/>
      <c r="F66" s="286"/>
      <c r="G66" s="286"/>
      <c r="H66" s="286"/>
      <c r="I66" s="286"/>
      <c r="J66" s="217"/>
      <c r="K66" s="119"/>
      <c r="L66" s="163">
        <v>0</v>
      </c>
      <c r="M66" s="217"/>
      <c r="N66" s="218"/>
      <c r="O66" s="217"/>
    </row>
    <row r="67" spans="1:15" ht="39">
      <c r="A67" s="227">
        <v>80110</v>
      </c>
      <c r="B67" s="117" t="s">
        <v>134</v>
      </c>
      <c r="C67" s="229" t="s">
        <v>135</v>
      </c>
      <c r="D67" s="226">
        <v>1879862</v>
      </c>
      <c r="E67" s="164"/>
      <c r="F67" s="165">
        <v>0</v>
      </c>
      <c r="G67" s="165">
        <v>0</v>
      </c>
      <c r="H67" s="165"/>
      <c r="I67" s="164"/>
      <c r="J67" s="164"/>
      <c r="K67" s="164"/>
      <c r="L67" s="164"/>
      <c r="M67" s="164"/>
      <c r="N67" s="215">
        <v>0</v>
      </c>
      <c r="O67" s="230"/>
    </row>
    <row r="68" spans="1:15" ht="39.75" customHeight="1">
      <c r="A68" s="235"/>
      <c r="B68" s="232" t="s">
        <v>136</v>
      </c>
      <c r="C68" s="214"/>
      <c r="D68" s="233"/>
      <c r="E68" s="233">
        <v>764941</v>
      </c>
      <c r="F68" s="233">
        <v>1114921</v>
      </c>
      <c r="G68" s="233">
        <v>175655</v>
      </c>
      <c r="H68" s="123"/>
      <c r="I68" s="166">
        <v>828634</v>
      </c>
      <c r="J68" s="145" t="s">
        <v>5</v>
      </c>
      <c r="K68" s="145"/>
      <c r="L68" s="234"/>
      <c r="M68" s="234"/>
      <c r="N68" s="216"/>
      <c r="O68" s="231"/>
    </row>
    <row r="69" spans="1:15" ht="12.75">
      <c r="A69" s="235"/>
      <c r="B69" s="232"/>
      <c r="C69" s="214"/>
      <c r="D69" s="233"/>
      <c r="E69" s="233"/>
      <c r="F69" s="233"/>
      <c r="G69" s="233"/>
      <c r="H69" s="123"/>
      <c r="I69" s="166">
        <v>110632</v>
      </c>
      <c r="J69" s="123">
        <v>0</v>
      </c>
      <c r="K69" s="123"/>
      <c r="L69" s="234"/>
      <c r="M69" s="234"/>
      <c r="N69" s="216"/>
      <c r="O69" s="231"/>
    </row>
    <row r="70" spans="1:15" ht="39">
      <c r="A70" s="115">
        <v>80110</v>
      </c>
      <c r="B70" s="114" t="s">
        <v>137</v>
      </c>
      <c r="C70" s="107">
        <v>2006</v>
      </c>
      <c r="D70" s="108">
        <v>75582</v>
      </c>
      <c r="E70" s="108">
        <v>44582</v>
      </c>
      <c r="F70" s="108">
        <v>31000</v>
      </c>
      <c r="G70" s="108">
        <v>31000</v>
      </c>
      <c r="H70" s="108"/>
      <c r="I70" s="142"/>
      <c r="J70" s="108"/>
      <c r="K70" s="108"/>
      <c r="L70" s="146"/>
      <c r="M70" s="146"/>
      <c r="N70" s="128"/>
      <c r="O70" s="147"/>
    </row>
    <row r="71" spans="1:15" ht="24.75" customHeight="1">
      <c r="A71" s="115">
        <v>80110</v>
      </c>
      <c r="B71" s="114" t="s">
        <v>138</v>
      </c>
      <c r="C71" s="107">
        <v>2006</v>
      </c>
      <c r="D71" s="108">
        <v>86135</v>
      </c>
      <c r="E71" s="108">
        <v>49135</v>
      </c>
      <c r="F71" s="108">
        <v>37000</v>
      </c>
      <c r="G71" s="108">
        <v>37000</v>
      </c>
      <c r="H71" s="108"/>
      <c r="I71" s="142"/>
      <c r="J71" s="108"/>
      <c r="K71" s="108"/>
      <c r="L71" s="146"/>
      <c r="M71" s="146"/>
      <c r="N71" s="128"/>
      <c r="O71" s="147"/>
    </row>
    <row r="72" spans="1:15" ht="21.75" customHeight="1">
      <c r="A72" s="115">
        <v>80113</v>
      </c>
      <c r="B72" s="114" t="s">
        <v>139</v>
      </c>
      <c r="C72" s="107"/>
      <c r="D72" s="108">
        <v>145600</v>
      </c>
      <c r="E72" s="108"/>
      <c r="F72" s="108">
        <v>145600</v>
      </c>
      <c r="G72" s="108">
        <v>145600</v>
      </c>
      <c r="H72" s="108"/>
      <c r="I72" s="108"/>
      <c r="J72" s="108">
        <v>0</v>
      </c>
      <c r="K72" s="108"/>
      <c r="L72" s="146"/>
      <c r="M72" s="146"/>
      <c r="N72" s="128"/>
      <c r="O72" s="167">
        <v>0</v>
      </c>
    </row>
    <row r="73" spans="1:15" ht="32.25" customHeight="1" thickBot="1">
      <c r="A73" s="110"/>
      <c r="B73" s="109" t="s">
        <v>59</v>
      </c>
      <c r="C73" s="122">
        <v>2006</v>
      </c>
      <c r="D73" s="123">
        <v>20200</v>
      </c>
      <c r="E73" s="123"/>
      <c r="F73" s="123">
        <v>20200</v>
      </c>
      <c r="G73" s="123">
        <v>20200</v>
      </c>
      <c r="H73" s="123"/>
      <c r="I73" s="123"/>
      <c r="J73" s="123"/>
      <c r="K73" s="123"/>
      <c r="L73" s="145"/>
      <c r="M73" s="145"/>
      <c r="N73" s="127"/>
      <c r="O73" s="168"/>
    </row>
    <row r="74" spans="1:15" ht="24" customHeight="1" thickBot="1" thickTop="1">
      <c r="A74" s="171"/>
      <c r="B74" s="154" t="s">
        <v>140</v>
      </c>
      <c r="C74" s="154"/>
      <c r="D74" s="155">
        <f>D73+D72+D71+D70+D67+D65+D63+D62+D59</f>
        <v>4234379</v>
      </c>
      <c r="E74" s="155">
        <f>E73+E72+E71+E70+E68+E67+E65+E63+E62+E59</f>
        <v>2495358</v>
      </c>
      <c r="F74" s="155">
        <f>F73+F72+F71+F70+F68+F67+F65+F63+F62+F59</f>
        <v>1503721</v>
      </c>
      <c r="G74" s="155">
        <f>G73+G72+G71+G70+G68+G67+G65+G63+G62+G59</f>
        <v>501455</v>
      </c>
      <c r="H74" s="155">
        <f>H73+H72+H71+H70+H69+H68+H67+H65+H63+H62+H59</f>
        <v>0</v>
      </c>
      <c r="I74" s="155">
        <f>I73+I72+I71+I70+I69+I68+I67+I65+I63+I62+I59</f>
        <v>939266</v>
      </c>
      <c r="J74" s="155">
        <f aca="true" t="shared" si="3" ref="J74:O74">J73+J72+J71+J70+J67+J65+J63+J62+J59</f>
        <v>0</v>
      </c>
      <c r="K74" s="155">
        <f t="shared" si="3"/>
        <v>0</v>
      </c>
      <c r="L74" s="155">
        <f>L73+L72+L71+L70+L68+L67+L66+L64+L62+L59</f>
        <v>63000</v>
      </c>
      <c r="M74" s="155">
        <f t="shared" si="3"/>
        <v>0</v>
      </c>
      <c r="N74" s="155">
        <f t="shared" si="3"/>
        <v>235300</v>
      </c>
      <c r="O74" s="155">
        <f t="shared" si="3"/>
        <v>0</v>
      </c>
    </row>
    <row r="75" spans="1:15" ht="27.75" customHeight="1" thickTop="1">
      <c r="A75" s="227">
        <v>85195</v>
      </c>
      <c r="B75" s="228" t="s">
        <v>141</v>
      </c>
      <c r="C75" s="229" t="s">
        <v>86</v>
      </c>
      <c r="D75" s="226">
        <v>264595</v>
      </c>
      <c r="E75" s="226">
        <v>8240</v>
      </c>
      <c r="F75" s="226">
        <v>256355</v>
      </c>
      <c r="G75" s="226">
        <v>174190</v>
      </c>
      <c r="H75" s="226">
        <v>0</v>
      </c>
      <c r="I75" s="130">
        <v>70424</v>
      </c>
      <c r="J75" s="248"/>
      <c r="K75" s="104"/>
      <c r="L75" s="226">
        <v>0</v>
      </c>
      <c r="M75" s="226">
        <v>0</v>
      </c>
      <c r="N75" s="248"/>
      <c r="O75" s="248"/>
    </row>
    <row r="76" spans="1:15" ht="31.5" customHeight="1">
      <c r="A76" s="221"/>
      <c r="B76" s="223"/>
      <c r="C76" s="225"/>
      <c r="D76" s="247"/>
      <c r="E76" s="247"/>
      <c r="F76" s="247"/>
      <c r="G76" s="247"/>
      <c r="H76" s="247"/>
      <c r="I76" s="125">
        <v>11741</v>
      </c>
      <c r="J76" s="249"/>
      <c r="K76" s="105"/>
      <c r="L76" s="247"/>
      <c r="M76" s="247"/>
      <c r="N76" s="249"/>
      <c r="O76" s="249"/>
    </row>
    <row r="77" spans="1:15" ht="19.5">
      <c r="A77" s="103" t="s">
        <v>66</v>
      </c>
      <c r="B77" s="248" t="s">
        <v>67</v>
      </c>
      <c r="C77" s="248" t="s">
        <v>68</v>
      </c>
      <c r="D77" s="248" t="s">
        <v>69</v>
      </c>
      <c r="E77" s="103" t="s">
        <v>70</v>
      </c>
      <c r="F77" s="103" t="s">
        <v>71</v>
      </c>
      <c r="G77" s="250" t="s">
        <v>72</v>
      </c>
      <c r="H77" s="251"/>
      <c r="I77" s="251"/>
      <c r="J77" s="251"/>
      <c r="K77" s="251"/>
      <c r="L77" s="251"/>
      <c r="M77" s="251"/>
      <c r="N77" s="251"/>
      <c r="O77" s="252"/>
    </row>
    <row r="78" spans="1:15" ht="68.25">
      <c r="A78" s="103" t="s">
        <v>9</v>
      </c>
      <c r="B78" s="249"/>
      <c r="C78" s="249"/>
      <c r="D78" s="249"/>
      <c r="E78" s="103" t="s">
        <v>73</v>
      </c>
      <c r="F78" s="103" t="s">
        <v>74</v>
      </c>
      <c r="G78" s="103" t="s">
        <v>75</v>
      </c>
      <c r="H78" s="103" t="s">
        <v>76</v>
      </c>
      <c r="I78" s="103" t="s">
        <v>77</v>
      </c>
      <c r="J78" s="103" t="s">
        <v>78</v>
      </c>
      <c r="K78" s="103" t="s">
        <v>79</v>
      </c>
      <c r="L78" s="103" t="s">
        <v>80</v>
      </c>
      <c r="M78" s="103" t="s">
        <v>81</v>
      </c>
      <c r="N78" s="103" t="s">
        <v>82</v>
      </c>
      <c r="O78" s="106" t="s">
        <v>83</v>
      </c>
    </row>
    <row r="79" spans="1:15" ht="39.75" thickBot="1">
      <c r="A79" s="115">
        <v>85195</v>
      </c>
      <c r="B79" s="114" t="s">
        <v>142</v>
      </c>
      <c r="C79" s="107">
        <v>2006</v>
      </c>
      <c r="D79" s="108">
        <v>10000</v>
      </c>
      <c r="E79" s="108"/>
      <c r="F79" s="108">
        <v>10000</v>
      </c>
      <c r="G79" s="108">
        <v>10000</v>
      </c>
      <c r="H79" s="108"/>
      <c r="I79" s="172">
        <v>0</v>
      </c>
      <c r="J79" s="172"/>
      <c r="K79" s="172"/>
      <c r="L79" s="108"/>
      <c r="M79" s="108"/>
      <c r="N79" s="173"/>
      <c r="O79" s="147"/>
    </row>
    <row r="80" spans="1:15" ht="14.25" thickBot="1" thickTop="1">
      <c r="A80" s="135"/>
      <c r="B80" s="135" t="s">
        <v>143</v>
      </c>
      <c r="C80" s="174"/>
      <c r="D80" s="175">
        <f>D79+D75</f>
        <v>274595</v>
      </c>
      <c r="E80" s="175">
        <f>E79+E75</f>
        <v>8240</v>
      </c>
      <c r="F80" s="175">
        <f>F79+F75</f>
        <v>266355</v>
      </c>
      <c r="G80" s="175">
        <f>G79+G75</f>
        <v>184190</v>
      </c>
      <c r="H80" s="175">
        <f>H79+H75</f>
        <v>0</v>
      </c>
      <c r="I80" s="175">
        <f>I79+I76+I75</f>
        <v>82165</v>
      </c>
      <c r="J80" s="175">
        <f>J79+J75</f>
        <v>0</v>
      </c>
      <c r="K80" s="175">
        <f>K79+K76+K75</f>
        <v>0</v>
      </c>
      <c r="L80" s="175">
        <f>L79+L75</f>
        <v>0</v>
      </c>
      <c r="M80" s="175">
        <f>M79+M75</f>
        <v>0</v>
      </c>
      <c r="N80" s="175">
        <f>N79+N75</f>
        <v>0</v>
      </c>
      <c r="O80" s="175">
        <f>O79+O75</f>
        <v>0</v>
      </c>
    </row>
    <row r="81" spans="1:15" ht="36" customHeight="1" thickTop="1">
      <c r="A81" s="253">
        <v>90001</v>
      </c>
      <c r="B81" s="222" t="s">
        <v>144</v>
      </c>
      <c r="C81" s="224" t="s">
        <v>145</v>
      </c>
      <c r="D81" s="246">
        <v>2545560</v>
      </c>
      <c r="E81" s="246">
        <v>89460</v>
      </c>
      <c r="F81" s="246">
        <v>1000000</v>
      </c>
      <c r="G81" s="246">
        <v>220000</v>
      </c>
      <c r="H81" s="176"/>
      <c r="I81" s="177" t="s">
        <v>5</v>
      </c>
      <c r="J81" s="177" t="s">
        <v>5</v>
      </c>
      <c r="K81" s="177"/>
      <c r="L81" s="242"/>
      <c r="M81" s="242"/>
      <c r="N81" s="244">
        <v>1456100</v>
      </c>
      <c r="O81" s="246">
        <v>0</v>
      </c>
    </row>
    <row r="82" spans="1:15" ht="37.5" customHeight="1">
      <c r="A82" s="221"/>
      <c r="B82" s="223"/>
      <c r="C82" s="225"/>
      <c r="D82" s="247"/>
      <c r="E82" s="247"/>
      <c r="F82" s="247"/>
      <c r="G82" s="247"/>
      <c r="H82" s="125"/>
      <c r="I82" s="119">
        <v>0</v>
      </c>
      <c r="J82" s="119">
        <v>780000</v>
      </c>
      <c r="K82" s="119">
        <v>0</v>
      </c>
      <c r="L82" s="243"/>
      <c r="M82" s="243"/>
      <c r="N82" s="245"/>
      <c r="O82" s="247"/>
    </row>
    <row r="83" spans="1:15" ht="29.25">
      <c r="A83" s="115">
        <v>90001</v>
      </c>
      <c r="B83" s="142" t="s">
        <v>146</v>
      </c>
      <c r="C83" s="107">
        <v>2006</v>
      </c>
      <c r="D83" s="108">
        <v>153000</v>
      </c>
      <c r="E83" s="108">
        <v>0</v>
      </c>
      <c r="F83" s="108">
        <v>153000</v>
      </c>
      <c r="G83" s="108">
        <v>26000</v>
      </c>
      <c r="H83" s="108"/>
      <c r="I83" s="108"/>
      <c r="J83" s="108">
        <v>110000</v>
      </c>
      <c r="K83" s="108"/>
      <c r="L83" s="108">
        <v>17000</v>
      </c>
      <c r="M83" s="172"/>
      <c r="N83" s="128"/>
      <c r="O83" s="172"/>
    </row>
    <row r="84" spans="1:15" ht="39">
      <c r="A84" s="115">
        <v>90001</v>
      </c>
      <c r="B84" s="142" t="s">
        <v>147</v>
      </c>
      <c r="C84" s="107">
        <v>2006</v>
      </c>
      <c r="D84" s="108">
        <v>28000</v>
      </c>
      <c r="E84" s="108"/>
      <c r="F84" s="108">
        <v>28000</v>
      </c>
      <c r="G84" s="108">
        <v>28000</v>
      </c>
      <c r="H84" s="108"/>
      <c r="I84" s="108"/>
      <c r="J84" s="108"/>
      <c r="K84" s="108"/>
      <c r="L84" s="172"/>
      <c r="M84" s="172"/>
      <c r="N84" s="128"/>
      <c r="O84" s="172"/>
    </row>
    <row r="85" spans="1:15" ht="12.75">
      <c r="A85" s="115">
        <v>90004</v>
      </c>
      <c r="B85" s="114" t="s">
        <v>148</v>
      </c>
      <c r="C85" s="107"/>
      <c r="D85" s="108">
        <v>70000</v>
      </c>
      <c r="E85" s="108"/>
      <c r="F85" s="108">
        <v>70000</v>
      </c>
      <c r="G85" s="108">
        <v>70000</v>
      </c>
      <c r="H85" s="108"/>
      <c r="I85" s="108"/>
      <c r="J85" s="108"/>
      <c r="K85" s="108"/>
      <c r="L85" s="146"/>
      <c r="M85" s="146"/>
      <c r="N85" s="128"/>
      <c r="O85" s="147"/>
    </row>
    <row r="86" spans="1:15" ht="12.75">
      <c r="A86" s="118">
        <v>90004</v>
      </c>
      <c r="B86" s="117" t="s">
        <v>149</v>
      </c>
      <c r="C86" s="129">
        <v>2006</v>
      </c>
      <c r="D86" s="130">
        <v>30000</v>
      </c>
      <c r="E86" s="130"/>
      <c r="F86" s="130">
        <v>30000</v>
      </c>
      <c r="G86" s="130">
        <v>30000</v>
      </c>
      <c r="H86" s="130"/>
      <c r="I86" s="130"/>
      <c r="J86" s="130"/>
      <c r="K86" s="130"/>
      <c r="L86" s="144"/>
      <c r="M86" s="144"/>
      <c r="N86" s="126"/>
      <c r="O86" s="131"/>
    </row>
    <row r="87" spans="1:15" ht="12.75">
      <c r="A87" s="118">
        <v>90015</v>
      </c>
      <c r="B87" s="117" t="s">
        <v>150</v>
      </c>
      <c r="C87" s="129" t="s">
        <v>111</v>
      </c>
      <c r="D87" s="130">
        <f>D88+D89+D90+D91+D92+D93+D96+D97+D98</f>
        <v>229130</v>
      </c>
      <c r="E87" s="130">
        <f>E88+E89+E90+E91+E92+E93+E96+E97+E98</f>
        <v>26430</v>
      </c>
      <c r="F87" s="130">
        <f>F88+F89+F90+F91+F92+F93+F96+F97+F98</f>
        <v>142700</v>
      </c>
      <c r="G87" s="130">
        <f>G88+G89+G90+G91+G92+G93+G96+G97+G98</f>
        <v>142700</v>
      </c>
      <c r="H87" s="130">
        <f>H88+H89+H90+H91+H92+H93+H96+H97+H98</f>
        <v>0</v>
      </c>
      <c r="I87" s="130">
        <f>I90+I91+I92+I93+I96+I97+I98</f>
        <v>0</v>
      </c>
      <c r="J87" s="130">
        <f>J90+J91+J92+J93+J96+J97+J98</f>
        <v>0</v>
      </c>
      <c r="K87" s="130"/>
      <c r="L87" s="130">
        <f>L90+L91+L92+L93+L96+L97+L98</f>
        <v>0</v>
      </c>
      <c r="M87" s="130">
        <f>M90+M91+M92+M93+M96+M97+M98</f>
        <v>0</v>
      </c>
      <c r="N87" s="130">
        <f>N90+N91+N92+N93+N96+N97+N98</f>
        <v>60000</v>
      </c>
      <c r="O87" s="130">
        <f>O90+O91+O92+O93+O96+O97+O98</f>
        <v>0</v>
      </c>
    </row>
    <row r="88" spans="1:15" ht="21" customHeight="1">
      <c r="A88" s="110"/>
      <c r="B88" s="109" t="s">
        <v>151</v>
      </c>
      <c r="C88" s="122"/>
      <c r="D88" s="123">
        <v>21700</v>
      </c>
      <c r="E88" s="123">
        <v>13600</v>
      </c>
      <c r="F88" s="123">
        <v>8100</v>
      </c>
      <c r="G88" s="123">
        <v>8100</v>
      </c>
      <c r="H88" s="123"/>
      <c r="I88" s="123"/>
      <c r="J88" s="123"/>
      <c r="K88" s="123"/>
      <c r="L88" s="123"/>
      <c r="M88" s="123"/>
      <c r="N88" s="123"/>
      <c r="O88" s="123"/>
    </row>
    <row r="89" spans="1:15" ht="22.5" customHeight="1">
      <c r="A89" s="110"/>
      <c r="B89" s="109" t="s">
        <v>152</v>
      </c>
      <c r="C89" s="122"/>
      <c r="D89" s="123">
        <v>10930</v>
      </c>
      <c r="E89" s="123">
        <v>6330</v>
      </c>
      <c r="F89" s="123">
        <v>4600</v>
      </c>
      <c r="G89" s="123">
        <v>4600</v>
      </c>
      <c r="H89" s="123"/>
      <c r="I89" s="123"/>
      <c r="J89" s="123">
        <v>0</v>
      </c>
      <c r="K89" s="123"/>
      <c r="L89" s="123"/>
      <c r="M89" s="123"/>
      <c r="N89" s="123"/>
      <c r="O89" s="123"/>
    </row>
    <row r="90" spans="1:15" ht="27.75" customHeight="1">
      <c r="A90" s="110"/>
      <c r="B90" s="109" t="s">
        <v>153</v>
      </c>
      <c r="C90" s="122"/>
      <c r="D90" s="123">
        <v>48000</v>
      </c>
      <c r="E90" s="123">
        <v>1100</v>
      </c>
      <c r="F90" s="123">
        <v>26900</v>
      </c>
      <c r="G90" s="123">
        <v>26900</v>
      </c>
      <c r="H90" s="123"/>
      <c r="I90" s="123"/>
      <c r="J90" s="123">
        <v>0</v>
      </c>
      <c r="K90" s="123"/>
      <c r="L90" s="145"/>
      <c r="M90" s="145"/>
      <c r="N90" s="127">
        <v>20000</v>
      </c>
      <c r="O90" s="124"/>
    </row>
    <row r="91" spans="1:15" ht="24.75" customHeight="1">
      <c r="A91" s="110"/>
      <c r="B91" s="109" t="s">
        <v>154</v>
      </c>
      <c r="C91" s="122"/>
      <c r="D91" s="123">
        <v>22500</v>
      </c>
      <c r="E91" s="123"/>
      <c r="F91" s="123">
        <v>22500</v>
      </c>
      <c r="G91" s="123">
        <v>22500</v>
      </c>
      <c r="H91" s="123"/>
      <c r="I91" s="123"/>
      <c r="J91" s="123">
        <v>0</v>
      </c>
      <c r="K91" s="123"/>
      <c r="L91" s="145"/>
      <c r="M91" s="145"/>
      <c r="N91" s="127"/>
      <c r="O91" s="124"/>
    </row>
    <row r="92" spans="1:15" ht="19.5">
      <c r="A92" s="110"/>
      <c r="B92" s="109" t="s">
        <v>155</v>
      </c>
      <c r="C92" s="122"/>
      <c r="D92" s="123">
        <v>24000</v>
      </c>
      <c r="E92" s="123">
        <v>2000</v>
      </c>
      <c r="F92" s="123">
        <v>22000</v>
      </c>
      <c r="G92" s="123">
        <v>22000</v>
      </c>
      <c r="H92" s="123"/>
      <c r="I92" s="123"/>
      <c r="J92" s="123">
        <v>0</v>
      </c>
      <c r="K92" s="123"/>
      <c r="L92" s="145"/>
      <c r="M92" s="145"/>
      <c r="N92" s="127"/>
      <c r="O92" s="124"/>
    </row>
    <row r="93" spans="1:15" ht="19.5">
      <c r="A93" s="110"/>
      <c r="B93" s="109" t="s">
        <v>156</v>
      </c>
      <c r="C93" s="122"/>
      <c r="D93" s="123">
        <v>40000</v>
      </c>
      <c r="E93" s="123">
        <v>2400</v>
      </c>
      <c r="F93" s="123">
        <v>37600</v>
      </c>
      <c r="G93" s="123">
        <v>37600</v>
      </c>
      <c r="H93" s="123"/>
      <c r="I93" s="123"/>
      <c r="J93" s="123">
        <v>0</v>
      </c>
      <c r="K93" s="123"/>
      <c r="L93" s="145"/>
      <c r="M93" s="145"/>
      <c r="N93" s="127"/>
      <c r="O93" s="124"/>
    </row>
    <row r="94" spans="1:15" ht="19.5">
      <c r="A94" s="103" t="s">
        <v>66</v>
      </c>
      <c r="B94" s="248" t="s">
        <v>67</v>
      </c>
      <c r="C94" s="248" t="s">
        <v>68</v>
      </c>
      <c r="D94" s="248" t="s">
        <v>69</v>
      </c>
      <c r="E94" s="103" t="s">
        <v>70</v>
      </c>
      <c r="F94" s="103" t="s">
        <v>71</v>
      </c>
      <c r="G94" s="250" t="s">
        <v>72</v>
      </c>
      <c r="H94" s="251"/>
      <c r="I94" s="251"/>
      <c r="J94" s="251"/>
      <c r="K94" s="251"/>
      <c r="L94" s="251"/>
      <c r="M94" s="251"/>
      <c r="N94" s="251"/>
      <c r="O94" s="252"/>
    </row>
    <row r="95" spans="1:15" ht="68.25">
      <c r="A95" s="103" t="s">
        <v>9</v>
      </c>
      <c r="B95" s="249"/>
      <c r="C95" s="249"/>
      <c r="D95" s="249"/>
      <c r="E95" s="103" t="s">
        <v>73</v>
      </c>
      <c r="F95" s="103" t="s">
        <v>74</v>
      </c>
      <c r="G95" s="103" t="s">
        <v>75</v>
      </c>
      <c r="H95" s="103" t="s">
        <v>76</v>
      </c>
      <c r="I95" s="103" t="s">
        <v>77</v>
      </c>
      <c r="J95" s="103" t="s">
        <v>78</v>
      </c>
      <c r="K95" s="103" t="s">
        <v>79</v>
      </c>
      <c r="L95" s="103" t="s">
        <v>80</v>
      </c>
      <c r="M95" s="103" t="s">
        <v>81</v>
      </c>
      <c r="N95" s="103" t="s">
        <v>82</v>
      </c>
      <c r="O95" s="106" t="s">
        <v>83</v>
      </c>
    </row>
    <row r="96" spans="1:15" ht="19.5">
      <c r="A96" s="110"/>
      <c r="B96" s="109" t="s">
        <v>157</v>
      </c>
      <c r="C96" s="122"/>
      <c r="D96" s="123">
        <v>12000</v>
      </c>
      <c r="E96" s="123">
        <v>1000</v>
      </c>
      <c r="F96" s="123">
        <v>11000</v>
      </c>
      <c r="G96" s="123">
        <v>11000</v>
      </c>
      <c r="H96" s="123"/>
      <c r="I96" s="123"/>
      <c r="J96" s="123">
        <v>0</v>
      </c>
      <c r="K96" s="123"/>
      <c r="L96" s="145"/>
      <c r="M96" s="145"/>
      <c r="N96" s="127"/>
      <c r="O96" s="124"/>
    </row>
    <row r="97" spans="1:15" ht="19.5">
      <c r="A97" s="110"/>
      <c r="B97" s="109" t="s">
        <v>158</v>
      </c>
      <c r="C97" s="122"/>
      <c r="D97" s="123">
        <v>5000</v>
      </c>
      <c r="E97" s="123"/>
      <c r="F97" s="123">
        <v>5000</v>
      </c>
      <c r="G97" s="123">
        <v>5000</v>
      </c>
      <c r="H97" s="123"/>
      <c r="I97" s="123"/>
      <c r="J97" s="123">
        <v>0</v>
      </c>
      <c r="K97" s="123"/>
      <c r="L97" s="145"/>
      <c r="M97" s="145"/>
      <c r="N97" s="127"/>
      <c r="O97" s="124"/>
    </row>
    <row r="98" spans="1:15" ht="20.25" thickBot="1">
      <c r="A98" s="110"/>
      <c r="B98" s="109" t="s">
        <v>159</v>
      </c>
      <c r="C98" s="178"/>
      <c r="D98" s="123">
        <v>45000</v>
      </c>
      <c r="E98" s="123"/>
      <c r="F98" s="123">
        <v>5000</v>
      </c>
      <c r="G98" s="123">
        <v>5000</v>
      </c>
      <c r="H98" s="123"/>
      <c r="I98" s="123"/>
      <c r="J98" s="123">
        <v>0</v>
      </c>
      <c r="K98" s="123"/>
      <c r="L98" s="145"/>
      <c r="M98" s="145"/>
      <c r="N98" s="127">
        <v>40000</v>
      </c>
      <c r="O98" s="124"/>
    </row>
    <row r="99" spans="1:15" ht="14.25" thickBot="1" thickTop="1">
      <c r="A99" s="179"/>
      <c r="B99" s="135" t="s">
        <v>160</v>
      </c>
      <c r="C99" s="154"/>
      <c r="D99" s="155">
        <f>D87+D86+D85+D84+D83+D81</f>
        <v>3055690</v>
      </c>
      <c r="E99" s="155">
        <f>E87+E86+E85+E84+E83+E81</f>
        <v>115890</v>
      </c>
      <c r="F99" s="155">
        <f>F87+F86+F85+F84+F83+F81</f>
        <v>1423700</v>
      </c>
      <c r="G99" s="155">
        <f>G87+G86+G85+G84+G83+G81</f>
        <v>516700</v>
      </c>
      <c r="H99" s="155">
        <f>H87+H86+H85+H84+H83+H81</f>
        <v>0</v>
      </c>
      <c r="I99" s="155">
        <f>I87+I86+I85+I84+I82</f>
        <v>0</v>
      </c>
      <c r="J99" s="155">
        <f>J93+J92+J91+J90+J89+J88+J87+J86+J85+J84+J83+J82</f>
        <v>890000</v>
      </c>
      <c r="K99" s="155">
        <f>K87+K86+K85+K84+K83+K82</f>
        <v>0</v>
      </c>
      <c r="L99" s="155">
        <f>L87+L86+L85+L84+L83+L81</f>
        <v>17000</v>
      </c>
      <c r="M99" s="155">
        <f>M87+M86+M85+M84+M83+M81</f>
        <v>0</v>
      </c>
      <c r="N99" s="155">
        <f>N87+N86+N85+N84+N83+N81</f>
        <v>1516100</v>
      </c>
      <c r="O99" s="155">
        <f>O87+O86+O85+O84+O83+O81</f>
        <v>0</v>
      </c>
    </row>
    <row r="100" spans="1:15" ht="21" thickBot="1" thickTop="1">
      <c r="A100" s="180" t="s">
        <v>161</v>
      </c>
      <c r="B100" s="181" t="s">
        <v>162</v>
      </c>
      <c r="C100" s="182" t="s">
        <v>163</v>
      </c>
      <c r="D100" s="183">
        <v>590000</v>
      </c>
      <c r="E100" s="183"/>
      <c r="F100" s="183">
        <v>28000</v>
      </c>
      <c r="G100" s="183">
        <v>28000</v>
      </c>
      <c r="H100" s="183"/>
      <c r="I100" s="183"/>
      <c r="J100" s="183"/>
      <c r="K100" s="183"/>
      <c r="L100" s="183"/>
      <c r="M100" s="183"/>
      <c r="N100" s="183">
        <v>562000</v>
      </c>
      <c r="O100" s="183"/>
    </row>
    <row r="101" spans="1:15" ht="14.25" thickBot="1" thickTop="1">
      <c r="A101" s="184"/>
      <c r="B101" s="135" t="s">
        <v>164</v>
      </c>
      <c r="C101" s="154"/>
      <c r="D101" s="155">
        <f>SUM(D100)</f>
        <v>590000</v>
      </c>
      <c r="E101" s="155">
        <f aca="true" t="shared" si="4" ref="E101:O101">SUM(E100)</f>
        <v>0</v>
      </c>
      <c r="F101" s="155">
        <f t="shared" si="4"/>
        <v>28000</v>
      </c>
      <c r="G101" s="155">
        <f t="shared" si="4"/>
        <v>28000</v>
      </c>
      <c r="H101" s="155">
        <f t="shared" si="4"/>
        <v>0</v>
      </c>
      <c r="I101" s="155">
        <f t="shared" si="4"/>
        <v>0</v>
      </c>
      <c r="J101" s="155">
        <f t="shared" si="4"/>
        <v>0</v>
      </c>
      <c r="K101" s="155"/>
      <c r="L101" s="155">
        <f t="shared" si="4"/>
        <v>0</v>
      </c>
      <c r="M101" s="155">
        <f t="shared" si="4"/>
        <v>0</v>
      </c>
      <c r="N101" s="155">
        <f t="shared" si="4"/>
        <v>562000</v>
      </c>
      <c r="O101" s="155">
        <f t="shared" si="4"/>
        <v>0</v>
      </c>
    </row>
    <row r="102" spans="1:15" ht="14.25" thickBot="1" thickTop="1">
      <c r="A102" s="185"/>
      <c r="B102" s="186" t="s">
        <v>165</v>
      </c>
      <c r="C102" s="186"/>
      <c r="D102" s="187">
        <f>D101+D99+D80+D74+D58+D56+D53+D51+D35</f>
        <v>17210088</v>
      </c>
      <c r="E102" s="187">
        <f>E101+E99+E80+E74+E58+E56+E53+E51+E35</f>
        <v>2880837</v>
      </c>
      <c r="F102" s="187">
        <f>F101+F99+F80+F74+F58+F56+F53+F51+F35</f>
        <v>8424851</v>
      </c>
      <c r="G102" s="187">
        <f>G101+G99+G80+G74+G58+G56+G53+G51+G35</f>
        <v>2212761</v>
      </c>
      <c r="H102" s="187">
        <f>H101+H99+H80+H74+H56+H58+H53+H51+H35</f>
        <v>0</v>
      </c>
      <c r="I102" s="187">
        <f>I101+I99+I80+I74+I56+I53+I58+I51+I35</f>
        <v>3525090</v>
      </c>
      <c r="J102" s="187">
        <f aca="true" t="shared" si="5" ref="J102:O102">J101+J99+J80+J74+J56+J53+J51+J35</f>
        <v>2466000</v>
      </c>
      <c r="K102" s="187">
        <f t="shared" si="5"/>
        <v>0</v>
      </c>
      <c r="L102" s="187">
        <f t="shared" si="5"/>
        <v>120000</v>
      </c>
      <c r="M102" s="187">
        <f t="shared" si="5"/>
        <v>101000</v>
      </c>
      <c r="N102" s="187">
        <f t="shared" si="5"/>
        <v>5904400</v>
      </c>
      <c r="O102" s="187">
        <f t="shared" si="5"/>
        <v>0</v>
      </c>
    </row>
    <row r="103" ht="13.5" thickTop="1"/>
  </sheetData>
  <mergeCells count="182">
    <mergeCell ref="A10:O10"/>
    <mergeCell ref="B12:B13"/>
    <mergeCell ref="C12:C13"/>
    <mergeCell ref="D12:D13"/>
    <mergeCell ref="G12:O12"/>
    <mergeCell ref="A17:A18"/>
    <mergeCell ref="B17:B18"/>
    <mergeCell ref="C17:C18"/>
    <mergeCell ref="D17:D18"/>
    <mergeCell ref="E17:E18"/>
    <mergeCell ref="F17:F18"/>
    <mergeCell ref="G17:G18"/>
    <mergeCell ref="I17:I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F19:F20"/>
    <mergeCell ref="I19:I20"/>
    <mergeCell ref="L19:L20"/>
    <mergeCell ref="M19:M20"/>
    <mergeCell ref="N19:N20"/>
    <mergeCell ref="O19:O20"/>
    <mergeCell ref="A22:A23"/>
    <mergeCell ref="B22:B23"/>
    <mergeCell ref="C22:C23"/>
    <mergeCell ref="D22:D23"/>
    <mergeCell ref="E22:E23"/>
    <mergeCell ref="F22:F23"/>
    <mergeCell ref="L22:L23"/>
    <mergeCell ref="M22:M23"/>
    <mergeCell ref="N22:N23"/>
    <mergeCell ref="O22:O23"/>
    <mergeCell ref="B24:B25"/>
    <mergeCell ref="C24:C25"/>
    <mergeCell ref="D24:D25"/>
    <mergeCell ref="G24:O24"/>
    <mergeCell ref="A26:A27"/>
    <mergeCell ref="B26:B27"/>
    <mergeCell ref="C26:C27"/>
    <mergeCell ref="D26:D27"/>
    <mergeCell ref="E26:E27"/>
    <mergeCell ref="F26:F27"/>
    <mergeCell ref="G26:G27"/>
    <mergeCell ref="I26:I27"/>
    <mergeCell ref="L26:L27"/>
    <mergeCell ref="M26:M27"/>
    <mergeCell ref="N26:N27"/>
    <mergeCell ref="O26:O27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N38:N39"/>
    <mergeCell ref="O38:O39"/>
    <mergeCell ref="A40:A42"/>
    <mergeCell ref="C40:C42"/>
    <mergeCell ref="D40:D42"/>
    <mergeCell ref="E40:E42"/>
    <mergeCell ref="F40:F42"/>
    <mergeCell ref="L40:L42"/>
    <mergeCell ref="M40:M42"/>
    <mergeCell ref="N40:N42"/>
    <mergeCell ref="O40:O42"/>
    <mergeCell ref="B41:B42"/>
    <mergeCell ref="I41:I42"/>
    <mergeCell ref="J41:J42"/>
    <mergeCell ref="A43:A44"/>
    <mergeCell ref="B43:B44"/>
    <mergeCell ref="C43:C44"/>
    <mergeCell ref="D43:D44"/>
    <mergeCell ref="I43:I44"/>
    <mergeCell ref="N43:N44"/>
    <mergeCell ref="O43:O44"/>
    <mergeCell ref="E43:E44"/>
    <mergeCell ref="F43:F44"/>
    <mergeCell ref="G43:G44"/>
    <mergeCell ref="H43:H44"/>
    <mergeCell ref="B45:B46"/>
    <mergeCell ref="C45:C46"/>
    <mergeCell ref="D45:D46"/>
    <mergeCell ref="G45:O45"/>
    <mergeCell ref="B60:B61"/>
    <mergeCell ref="C60:C61"/>
    <mergeCell ref="D60:D61"/>
    <mergeCell ref="G60:O60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M63:M64"/>
    <mergeCell ref="N63:N64"/>
    <mergeCell ref="O63:O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M65:M66"/>
    <mergeCell ref="N65:N66"/>
    <mergeCell ref="O65:O66"/>
    <mergeCell ref="A67:A69"/>
    <mergeCell ref="C67:C69"/>
    <mergeCell ref="D67:D69"/>
    <mergeCell ref="N67:N69"/>
    <mergeCell ref="O67:O69"/>
    <mergeCell ref="B68:B69"/>
    <mergeCell ref="E68:E69"/>
    <mergeCell ref="F68:F69"/>
    <mergeCell ref="G68:G69"/>
    <mergeCell ref="L68:L69"/>
    <mergeCell ref="M68:M69"/>
    <mergeCell ref="F75:F76"/>
    <mergeCell ref="G75:G76"/>
    <mergeCell ref="H75:H76"/>
    <mergeCell ref="A75:A76"/>
    <mergeCell ref="B75:B76"/>
    <mergeCell ref="C75:C76"/>
    <mergeCell ref="D75:D76"/>
    <mergeCell ref="O75:O76"/>
    <mergeCell ref="B77:B78"/>
    <mergeCell ref="C77:C78"/>
    <mergeCell ref="D77:D78"/>
    <mergeCell ref="G77:O77"/>
    <mergeCell ref="J75:J76"/>
    <mergeCell ref="L75:L76"/>
    <mergeCell ref="M75:M76"/>
    <mergeCell ref="N75:N76"/>
    <mergeCell ref="E75:E76"/>
    <mergeCell ref="L81:L82"/>
    <mergeCell ref="A81:A82"/>
    <mergeCell ref="B81:B82"/>
    <mergeCell ref="C81:C82"/>
    <mergeCell ref="D81:D82"/>
    <mergeCell ref="M81:M82"/>
    <mergeCell ref="N81:N82"/>
    <mergeCell ref="O81:O82"/>
    <mergeCell ref="B94:B95"/>
    <mergeCell ref="C94:C95"/>
    <mergeCell ref="D94:D95"/>
    <mergeCell ref="G94:O94"/>
    <mergeCell ref="E81:E82"/>
    <mergeCell ref="F81:F82"/>
    <mergeCell ref="G81:G82"/>
  </mergeCells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6">
      <selection activeCell="F18" sqref="F18"/>
    </sheetView>
  </sheetViews>
  <sheetFormatPr defaultColWidth="9.00390625" defaultRowHeight="12.75"/>
  <cols>
    <col min="1" max="1" width="4.75390625" style="0" bestFit="1" customWidth="1"/>
    <col min="2" max="2" width="5.875" style="0" bestFit="1" customWidth="1"/>
    <col min="3" max="3" width="9.00390625" style="0" bestFit="1" customWidth="1"/>
    <col min="4" max="4" width="5.625" style="0" bestFit="1" customWidth="1"/>
    <col min="5" max="5" width="27.875" style="0" customWidth="1"/>
    <col min="6" max="6" width="14.625" style="0" customWidth="1"/>
    <col min="7" max="7" width="14.125" style="0" customWidth="1"/>
  </cols>
  <sheetData>
    <row r="1" spans="1:7" ht="15.75">
      <c r="A1" s="194"/>
      <c r="B1" s="194"/>
      <c r="C1" s="194"/>
      <c r="D1" s="194"/>
      <c r="E1" s="194"/>
      <c r="F1" s="299" t="s">
        <v>167</v>
      </c>
      <c r="G1" s="299"/>
    </row>
    <row r="2" spans="1:7" ht="15.75">
      <c r="A2" s="194"/>
      <c r="B2" s="194"/>
      <c r="C2" s="194"/>
      <c r="D2" s="194"/>
      <c r="E2" s="194"/>
      <c r="F2" s="299" t="s">
        <v>223</v>
      </c>
      <c r="G2" s="299"/>
    </row>
    <row r="3" spans="1:7" ht="15.75">
      <c r="A3" s="194"/>
      <c r="B3" s="194"/>
      <c r="C3" s="194"/>
      <c r="D3" s="194"/>
      <c r="E3" s="194"/>
      <c r="F3" s="299" t="s">
        <v>1</v>
      </c>
      <c r="G3" s="299"/>
    </row>
    <row r="4" spans="1:7" ht="15.75">
      <c r="A4" s="194"/>
      <c r="B4" s="194"/>
      <c r="C4" s="194"/>
      <c r="D4" s="194"/>
      <c r="E4" s="194"/>
      <c r="F4" s="299" t="s">
        <v>208</v>
      </c>
      <c r="G4" s="299"/>
    </row>
    <row r="5" spans="1:7" ht="15.75">
      <c r="A5" s="194"/>
      <c r="B5" s="194"/>
      <c r="C5" s="194"/>
      <c r="D5" s="194"/>
      <c r="E5" s="194"/>
      <c r="F5" s="299" t="s">
        <v>168</v>
      </c>
      <c r="G5" s="299"/>
    </row>
    <row r="6" spans="1:7" ht="15.75">
      <c r="A6" s="194"/>
      <c r="B6" s="194"/>
      <c r="C6" s="194"/>
      <c r="D6" s="194"/>
      <c r="E6" s="194"/>
      <c r="F6" s="299" t="s">
        <v>169</v>
      </c>
      <c r="G6" s="299"/>
    </row>
    <row r="7" spans="1:7" ht="15.75">
      <c r="A7" s="194"/>
      <c r="B7" s="194"/>
      <c r="C7" s="194"/>
      <c r="D7" s="194"/>
      <c r="E7" s="194"/>
      <c r="F7" s="301" t="s">
        <v>5</v>
      </c>
      <c r="G7" s="301"/>
    </row>
    <row r="8" spans="1:7" ht="15.75">
      <c r="A8" s="302" t="s">
        <v>5</v>
      </c>
      <c r="B8" s="302"/>
      <c r="C8" s="302"/>
      <c r="D8" s="302"/>
      <c r="E8" s="302"/>
      <c r="F8" s="302"/>
      <c r="G8" s="302"/>
    </row>
    <row r="9" spans="1:7" ht="12.75">
      <c r="A9" s="300" t="s">
        <v>170</v>
      </c>
      <c r="B9" s="300"/>
      <c r="C9" s="300"/>
      <c r="D9" s="300"/>
      <c r="E9" s="300"/>
      <c r="F9" s="300"/>
      <c r="G9" s="300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95" t="s">
        <v>171</v>
      </c>
      <c r="B11" s="195" t="s">
        <v>66</v>
      </c>
      <c r="C11" s="195" t="s">
        <v>172</v>
      </c>
      <c r="D11" s="195" t="s">
        <v>10</v>
      </c>
      <c r="E11" s="195" t="s">
        <v>173</v>
      </c>
      <c r="F11" s="195" t="s">
        <v>174</v>
      </c>
      <c r="G11" s="195" t="s">
        <v>175</v>
      </c>
    </row>
    <row r="12" spans="1:7" ht="25.5">
      <c r="A12" s="196" t="s">
        <v>176</v>
      </c>
      <c r="B12" s="197" t="s">
        <v>16</v>
      </c>
      <c r="C12" s="197" t="s">
        <v>177</v>
      </c>
      <c r="D12" s="196">
        <v>2660</v>
      </c>
      <c r="E12" s="198" t="s">
        <v>178</v>
      </c>
      <c r="F12" s="199">
        <v>24000</v>
      </c>
      <c r="G12" s="198" t="s">
        <v>179</v>
      </c>
    </row>
    <row r="13" spans="1:7" ht="25.5">
      <c r="A13" s="196" t="s">
        <v>180</v>
      </c>
      <c r="B13" s="197" t="s">
        <v>181</v>
      </c>
      <c r="C13" s="197" t="s">
        <v>182</v>
      </c>
      <c r="D13" s="196">
        <v>6610</v>
      </c>
      <c r="E13" s="198" t="s">
        <v>183</v>
      </c>
      <c r="F13" s="199">
        <v>30000</v>
      </c>
      <c r="G13" s="198" t="s">
        <v>184</v>
      </c>
    </row>
    <row r="14" spans="1:7" ht="38.25">
      <c r="A14" s="79" t="s">
        <v>185</v>
      </c>
      <c r="B14" s="200" t="s">
        <v>186</v>
      </c>
      <c r="C14" s="200" t="s">
        <v>127</v>
      </c>
      <c r="D14" s="200" t="s">
        <v>187</v>
      </c>
      <c r="E14" s="44" t="s">
        <v>188</v>
      </c>
      <c r="F14" s="201">
        <v>110000</v>
      </c>
      <c r="G14" s="44" t="s">
        <v>189</v>
      </c>
    </row>
    <row r="15" spans="1:7" ht="25.5">
      <c r="A15" s="79" t="s">
        <v>190</v>
      </c>
      <c r="B15" s="200" t="s">
        <v>191</v>
      </c>
      <c r="C15" s="200" t="s">
        <v>192</v>
      </c>
      <c r="D15" s="200" t="s">
        <v>193</v>
      </c>
      <c r="E15" s="44" t="s">
        <v>194</v>
      </c>
      <c r="F15" s="201">
        <v>10000</v>
      </c>
      <c r="G15" s="44" t="s">
        <v>195</v>
      </c>
    </row>
    <row r="16" spans="1:7" ht="63.75">
      <c r="A16" s="79" t="s">
        <v>196</v>
      </c>
      <c r="B16" s="200" t="s">
        <v>197</v>
      </c>
      <c r="C16" s="200" t="s">
        <v>198</v>
      </c>
      <c r="D16" s="200" t="s">
        <v>199</v>
      </c>
      <c r="E16" s="44" t="s">
        <v>200</v>
      </c>
      <c r="F16" s="201">
        <v>5000</v>
      </c>
      <c r="G16" s="44" t="s">
        <v>195</v>
      </c>
    </row>
    <row r="17" spans="1:7" ht="38.25">
      <c r="A17" s="79" t="s">
        <v>201</v>
      </c>
      <c r="B17" s="200" t="s">
        <v>202</v>
      </c>
      <c r="C17" s="200" t="s">
        <v>203</v>
      </c>
      <c r="D17" s="200" t="s">
        <v>204</v>
      </c>
      <c r="E17" s="44" t="s">
        <v>205</v>
      </c>
      <c r="F17" s="201">
        <v>1800</v>
      </c>
      <c r="G17" s="44" t="s">
        <v>195</v>
      </c>
    </row>
    <row r="18" spans="1:7" ht="25.5">
      <c r="A18" s="202" t="s">
        <v>206</v>
      </c>
      <c r="B18" s="203" t="s">
        <v>202</v>
      </c>
      <c r="C18" s="203" t="s">
        <v>203</v>
      </c>
      <c r="D18" s="203" t="s">
        <v>204</v>
      </c>
      <c r="E18" s="204" t="s">
        <v>207</v>
      </c>
      <c r="F18" s="205">
        <v>28200</v>
      </c>
      <c r="G18" s="204" t="s">
        <v>184</v>
      </c>
    </row>
    <row r="19" spans="1:7" ht="38.25">
      <c r="A19" s="79" t="s">
        <v>209</v>
      </c>
      <c r="B19" s="200" t="s">
        <v>202</v>
      </c>
      <c r="C19" s="200" t="s">
        <v>203</v>
      </c>
      <c r="D19" s="200" t="s">
        <v>204</v>
      </c>
      <c r="E19" s="44" t="s">
        <v>205</v>
      </c>
      <c r="F19" s="201">
        <v>700</v>
      </c>
      <c r="G19" s="44" t="s">
        <v>195</v>
      </c>
    </row>
    <row r="20" spans="1:7" ht="38.25">
      <c r="A20" s="79" t="s">
        <v>210</v>
      </c>
      <c r="B20" s="200" t="s">
        <v>202</v>
      </c>
      <c r="C20" s="200" t="s">
        <v>203</v>
      </c>
      <c r="D20" s="200" t="s">
        <v>204</v>
      </c>
      <c r="E20" s="44" t="s">
        <v>211</v>
      </c>
      <c r="F20" s="201">
        <v>2978</v>
      </c>
      <c r="G20" s="44" t="s">
        <v>195</v>
      </c>
    </row>
    <row r="21" spans="1:7" ht="38.25">
      <c r="A21" s="79" t="s">
        <v>212</v>
      </c>
      <c r="B21" s="200" t="s">
        <v>202</v>
      </c>
      <c r="C21" s="200" t="s">
        <v>203</v>
      </c>
      <c r="D21" s="200" t="s">
        <v>204</v>
      </c>
      <c r="E21" s="44" t="s">
        <v>213</v>
      </c>
      <c r="F21" s="201">
        <v>1670</v>
      </c>
      <c r="G21" s="44" t="s">
        <v>184</v>
      </c>
    </row>
    <row r="22" spans="1:7" ht="51.75" thickBot="1">
      <c r="A22" s="238" t="s">
        <v>214</v>
      </c>
      <c r="B22" s="254" t="s">
        <v>202</v>
      </c>
      <c r="C22" s="254" t="s">
        <v>203</v>
      </c>
      <c r="D22" s="254" t="s">
        <v>204</v>
      </c>
      <c r="E22" s="21" t="s">
        <v>215</v>
      </c>
      <c r="F22" s="255">
        <v>3234</v>
      </c>
      <c r="G22" s="21" t="s">
        <v>184</v>
      </c>
    </row>
    <row r="23" spans="1:7" ht="14.25" thickBot="1" thickTop="1">
      <c r="A23" s="80"/>
      <c r="B23" s="57"/>
      <c r="C23" s="57"/>
      <c r="D23" s="57"/>
      <c r="E23" s="206" t="s">
        <v>165</v>
      </c>
      <c r="F23" s="207">
        <f>SUM(F12:F22)</f>
        <v>217582</v>
      </c>
      <c r="G23" s="206"/>
    </row>
    <row r="24" ht="13.5" thickTop="1"/>
  </sheetData>
  <mergeCells count="9">
    <mergeCell ref="A9:G9"/>
    <mergeCell ref="F5:G5"/>
    <mergeCell ref="F6:G6"/>
    <mergeCell ref="F7:G7"/>
    <mergeCell ref="A8:G8"/>
    <mergeCell ref="F1:G1"/>
    <mergeCell ref="F2:G2"/>
    <mergeCell ref="F3:G3"/>
    <mergeCell ref="F4:G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2006-09-28T10:50:44Z</cp:lastPrinted>
  <dcterms:created xsi:type="dcterms:W3CDTF">2006-09-25T07:08:34Z</dcterms:created>
  <dcterms:modified xsi:type="dcterms:W3CDTF">2006-09-28T10:50:53Z</dcterms:modified>
  <cp:category/>
  <cp:version/>
  <cp:contentType/>
  <cp:contentStatus/>
</cp:coreProperties>
</file>