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90" windowWidth="11340" windowHeight="628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<sst xmlns="http://schemas.openxmlformats.org/spreadsheetml/2006/main" count="201" uniqueCount="130">
  <si>
    <t xml:space="preserve">Dział </t>
  </si>
  <si>
    <t xml:space="preserve">Termin realiz. </t>
  </si>
  <si>
    <t>Planowana wartość zadania</t>
  </si>
  <si>
    <t xml:space="preserve">Wykonanie </t>
  </si>
  <si>
    <t xml:space="preserve">Źródła finansowania </t>
  </si>
  <si>
    <t>Razem dz. 010</t>
  </si>
  <si>
    <t>60016</t>
  </si>
  <si>
    <t>Razem dz. 600</t>
  </si>
  <si>
    <t>Razem dz. 900</t>
  </si>
  <si>
    <t>92109</t>
  </si>
  <si>
    <t>Razem dz. 921</t>
  </si>
  <si>
    <t>Rozdz.             §</t>
  </si>
  <si>
    <t xml:space="preserve">Nazwa zadania inwestycyjnego </t>
  </si>
  <si>
    <t xml:space="preserve">Dochody własne j.s.t. </t>
  </si>
  <si>
    <t>Razem dz. 801</t>
  </si>
  <si>
    <t xml:space="preserve">Kredyt "K" Pożyczka "P" ; </t>
  </si>
  <si>
    <t>Uwagi</t>
  </si>
  <si>
    <t xml:space="preserve">Rozbudowa SP Zelgno wraz z finansowaniem przez wykup wierzytelnosci </t>
  </si>
  <si>
    <t>Środki o których mowa w art.5 ust.1 pkt 2 i 3 uofp</t>
  </si>
  <si>
    <t>72095</t>
  </si>
  <si>
    <t>Razem dz. 720</t>
  </si>
  <si>
    <t>Razem dz. 926</t>
  </si>
  <si>
    <t>2008/2020</t>
  </si>
  <si>
    <t>92601</t>
  </si>
  <si>
    <t>2011/2013</t>
  </si>
  <si>
    <t>Rady Gminy Chełmża</t>
  </si>
  <si>
    <t>40095</t>
  </si>
  <si>
    <t>Razem dz. 400</t>
  </si>
  <si>
    <t>Zwiększenie wykorzystania energii odnawialnej w Gminie Chełmża poprzez zastosowanie przyjaznej środowisku energii słonecznej</t>
  </si>
  <si>
    <t xml:space="preserve">Pozostało do wykonania </t>
  </si>
  <si>
    <t>01041</t>
  </si>
  <si>
    <t>2012/2013</t>
  </si>
  <si>
    <t>2012/2014</t>
  </si>
  <si>
    <t>Razem dz. 050</t>
  </si>
  <si>
    <t>Świetlica wiejska w m.Witkowo - dokumentacja</t>
  </si>
  <si>
    <t>Rozbudowa systemu grzewczego w świetlicy w Zajączkowie</t>
  </si>
  <si>
    <t xml:space="preserve">Kredyt "K" Pożyczka "P"  </t>
  </si>
  <si>
    <t>Dotacje</t>
  </si>
  <si>
    <t>Fundusz Sołecki</t>
  </si>
  <si>
    <t>05011</t>
  </si>
  <si>
    <t>92195</t>
  </si>
  <si>
    <t>Ogółem plan zadań realizowanych przez gminę</t>
  </si>
  <si>
    <t>RPO - 674.193 zł</t>
  </si>
  <si>
    <t>70005</t>
  </si>
  <si>
    <t>Razem dz. 700</t>
  </si>
  <si>
    <t>75023</t>
  </si>
  <si>
    <t>Razem dz. 750</t>
  </si>
  <si>
    <t xml:space="preserve">do Uchwały Nr </t>
  </si>
  <si>
    <t>Razem dz. 754</t>
  </si>
  <si>
    <t>Wydatki majątkowe:</t>
  </si>
  <si>
    <t>Ogółem wydatki majątkowe</t>
  </si>
  <si>
    <t>Adaptacja budynku przy ul.Paderewskiego-etap II termomodernizacja budynku</t>
  </si>
  <si>
    <t>Zagospodarowanie terenu przy świetlicy w Kończewicach</t>
  </si>
  <si>
    <t>mały projekt - LSR</t>
  </si>
  <si>
    <t>Adaptacja I piętra i poddasza budynku dawnej Pastorówki na bibliotekę i izbę muzealną</t>
  </si>
  <si>
    <t>Odnowa wsi " Rekultywacja oczka wodnego wraz z zagospodarowaniem terenu w miejscowości Grzywna - poprawa estetyki wsi "</t>
  </si>
  <si>
    <t xml:space="preserve">PLAN FINANSOWY ZADAŃ INWESTYCYJNYCH NA 2013 ROK </t>
  </si>
  <si>
    <t xml:space="preserve">do 2012r. </t>
  </si>
  <si>
    <t>Rok budżetowy 2013</t>
  </si>
  <si>
    <t>Plan dotacji na zadania inwestycyjne Ścieżki</t>
  </si>
  <si>
    <t>92695</t>
  </si>
  <si>
    <t>2013/2015</t>
  </si>
  <si>
    <t>Urządzanie terenów pod kulturę i kulturę fizyczną -  budowa ścieżki łączącej teren Agencji z terenem gminnym na działce nr 24/316 w Mirakowie (kolonia Grodno)</t>
  </si>
  <si>
    <t>brak umowy</t>
  </si>
  <si>
    <t>jest umowa</t>
  </si>
  <si>
    <t>RPO -80% od wart.netto brak umowy</t>
  </si>
  <si>
    <t>Infostrada Kujaw i Pomorza-projekt RPO oprogramowanie)</t>
  </si>
  <si>
    <t>Budowa przyzagrodowych oczyszczalni ścieków na terenie Gminy Chełmza - 100 szt/26 w 2012a w 2013 -  74 szt.</t>
  </si>
  <si>
    <t>w kwocie 311.000 są ujete środki w kwocie netto 58.536 którą wpłacili ucz.projektu 74 szt w 2011</t>
  </si>
  <si>
    <t>Oczyszczalnie przyzagrodowe</t>
  </si>
  <si>
    <t>2010/2015</t>
  </si>
  <si>
    <t>kwota 84.000 zł na 2013 r też jest ujęta w kwocie netto bo vat jest do odzyskania</t>
  </si>
  <si>
    <t>2013/2014</t>
  </si>
  <si>
    <t>Modernizacja drogi Grzywna Domena100559</t>
  </si>
  <si>
    <t>do FOGR</t>
  </si>
  <si>
    <t>Modernizacja drogi gminnej 100521 Konczewice-Browina 10 domków</t>
  </si>
  <si>
    <t>Brąch. 3404 i Bro. 6000</t>
  </si>
  <si>
    <t>są uzg.ze Starost.119 tyś.w 2012 wykupy</t>
  </si>
  <si>
    <t>Budowa chodnika przy dr.powiatowej Nr 2023 wm.Zajączkowo-centrum 450mb,)</t>
  </si>
  <si>
    <t>materiał z powiatu</t>
  </si>
  <si>
    <t>75095</t>
  </si>
  <si>
    <t>71095</t>
  </si>
  <si>
    <t>wykonanie kopca wraz z małą architekturą i infrastrukturą techniczną -Kopiec Ziemia Polaków-</t>
  </si>
  <si>
    <t>Zagospodarowanie placu przy Pastorówce"Letnia estrada w Zelgnie"</t>
  </si>
  <si>
    <t>Budowa wiaty wraz ze sceną w m.Grzywna-dokumentacja</t>
  </si>
  <si>
    <t xml:space="preserve"> Plac zabaw w centrum wsi Kończewice</t>
  </si>
  <si>
    <t>Rozbudowa boiska do piłki koszykowej w m.Liznowo</t>
  </si>
  <si>
    <t>RPO -55% 1/3 w 2013  .Z 2011 2012r przyjeto wpłaty lud.169.444 (bez VAT) w sr.własnych.Wpłaty lud. planuje się w kwocie netto</t>
  </si>
  <si>
    <t xml:space="preserve">Projekt LGR-Zagospodarowanie terenu w m.Głuchowo poprzez budowę małej architektury </t>
  </si>
  <si>
    <t xml:space="preserve">Projekt LGR-Zagospodarowanie terenu wm.Skąpe poprzez budowę małej architektury </t>
  </si>
  <si>
    <t>jest w WPF</t>
  </si>
  <si>
    <t>PROW duża odnowa</t>
  </si>
  <si>
    <t>Zaprojektuj i wybuduj -budynki mieszkalne komunalne w zabudowie bliźniaczej</t>
  </si>
  <si>
    <t>2013/2016</t>
  </si>
  <si>
    <t>Zagospodarowanie terenu przy świetlicy w Bielczynach)</t>
  </si>
  <si>
    <t>Zagospodarowanie terenu przy świetlicy w Browinie)</t>
  </si>
  <si>
    <t>Zagospodarowanie przestrzeni rekreacyjno kulturowej przy Pastorówce w Zelgnie</t>
  </si>
  <si>
    <t>LGD Odnowa</t>
  </si>
  <si>
    <t>zob.na 2014/2015</t>
  </si>
  <si>
    <t>Projekt " Budowa chodników,parkingów i ścieżek pieszo-rowerowych 2013-2017"</t>
  </si>
  <si>
    <t>2013/2017</t>
  </si>
  <si>
    <t xml:space="preserve"> Projekt I " Modernizacja dróg gminnych 2013-2015"</t>
  </si>
  <si>
    <t>Projek II " Modernizacja dróg gminnych 2013-2016</t>
  </si>
  <si>
    <t>zob.2015/2016</t>
  </si>
  <si>
    <t>2012/2019</t>
  </si>
  <si>
    <t xml:space="preserve"> Rozbudowa remizy OSP Kuczwały</t>
  </si>
  <si>
    <t>Urządzanie terenów pod kulturę i kulturę fizyczną -  przygotowanie terenu rekreacyjno-sportowego w Dźwierznie na działkach  nr 14/14 i 16/2(pomost,boisko.wiata grilowa)</t>
  </si>
  <si>
    <t>2012/2021</t>
  </si>
  <si>
    <t xml:space="preserve"> Modernizacja bazy sportowo-rekreacyjnej w m.Głuchowo i Kuczwały-pokrycie istniejącego boiska wielofunkcyjnego asfaltowego sztuczną nawierzchnią)</t>
  </si>
  <si>
    <t>mały projektLGD</t>
  </si>
  <si>
    <t>LGD Mały projekt</t>
  </si>
  <si>
    <t>Utworzenie nowego placu zabaw w m. Nawra</t>
  </si>
  <si>
    <t>Zakup oprogramowania dot.obsługi gospodarki odpadami</t>
  </si>
  <si>
    <t>Modernizacja " Poniatówki"w Sławkowie wraz z zagospodarowaniem terenu</t>
  </si>
  <si>
    <t>2010/2013</t>
  </si>
  <si>
    <t>2012/2015</t>
  </si>
  <si>
    <t>2012/2016</t>
  </si>
  <si>
    <t xml:space="preserve">z dnia </t>
  </si>
  <si>
    <t>w sprawie uchwalenia budżetu</t>
  </si>
  <si>
    <t>Gminy na 2013 r.</t>
  </si>
  <si>
    <t>Załącznik Nr 4</t>
  </si>
  <si>
    <t xml:space="preserve">Kredyt "K" Pożyczka "P" </t>
  </si>
  <si>
    <t>Dotacje, ludność</t>
  </si>
  <si>
    <t>dotacja dla UMarszałkowskiego - DIS</t>
  </si>
  <si>
    <t>Wykonanie placu z polbruku przy świetlicy w m.Głuchowo</t>
  </si>
  <si>
    <t>Zagospodarowanie terenu przy świetlicy w Zajączkowie (plac dożynkowy)</t>
  </si>
  <si>
    <t>PROW - do 75 % jest umowa pożyczka z WF- 300 tyś.</t>
  </si>
  <si>
    <t>Razem dz. 710</t>
  </si>
  <si>
    <t>Zakup samochodu dla grupy budowlanej</t>
  </si>
  <si>
    <t>Zakup centrali telef.i kserokopiarki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</si>
</sst>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;[Red]#,##0.00"/>
    <numFmt numFmtId="166" formatCode="#,##0;[Red]#,##0"/>
    <numFmt numFmtId="167" formatCode="[$-415]d\ mmmm\ yyyy"/>
    <numFmt numFmtId="168" formatCode="0;[Red]0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0.0"/>
    <numFmt numFmtId="172" formatCode="0.000"/>
    <numFmt numFmtId="173" formatCode="#,##0.0;[Red]#,##0.0"/>
    <numFmt numFmtId="174" formatCode="#,##0.0"/>
    <numFmt numFmtId="175" formatCode="#,##0_ ;\-#,##0\ 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8.5"/>
      <name val="Times New Roman"/>
      <family val="1"/>
    </font>
    <font>
      <sz val="8.5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4" fontId="5" fillId="0" borderId="12" xfId="42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/>
    </xf>
    <xf numFmtId="2" fontId="6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3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vertical="center" wrapText="1"/>
    </xf>
    <xf numFmtId="3" fontId="6" fillId="0" borderId="11" xfId="42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164" fontId="5" fillId="0" borderId="13" xfId="42" applyNumberFormat="1" applyFont="1" applyFill="1" applyBorder="1" applyAlignment="1">
      <alignment horizontal="left" vertical="top" wrapText="1"/>
    </xf>
    <xf numFmtId="3" fontId="6" fillId="0" borderId="10" xfId="54" applyNumberFormat="1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/>
    </xf>
    <xf numFmtId="164" fontId="6" fillId="0" borderId="14" xfId="42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11" xfId="42" applyNumberFormat="1" applyFont="1" applyFill="1" applyBorder="1" applyAlignment="1">
      <alignment vertical="top" wrapText="1"/>
    </xf>
    <xf numFmtId="0" fontId="5" fillId="0" borderId="14" xfId="42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2" fontId="6" fillId="0" borderId="13" xfId="42" applyNumberFormat="1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1" xfId="42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164" fontId="6" fillId="33" borderId="11" xfId="42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left" vertical="top" wrapText="1"/>
    </xf>
    <xf numFmtId="164" fontId="6" fillId="0" borderId="14" xfId="42" applyNumberFormat="1" applyFont="1" applyFill="1" applyBorder="1" applyAlignment="1">
      <alignment vertical="center" wrapText="1"/>
    </xf>
    <xf numFmtId="164" fontId="6" fillId="0" borderId="13" xfId="42" applyNumberFormat="1" applyFont="1" applyFill="1" applyBorder="1" applyAlignment="1">
      <alignment vertical="center" wrapText="1"/>
    </xf>
    <xf numFmtId="164" fontId="6" fillId="0" borderId="10" xfId="42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vertical="center" wrapText="1"/>
    </xf>
    <xf numFmtId="164" fontId="6" fillId="0" borderId="14" xfId="42" applyNumberFormat="1" applyFont="1" applyFill="1" applyBorder="1" applyAlignment="1">
      <alignment vertical="center" wrapText="1"/>
    </xf>
    <xf numFmtId="164" fontId="6" fillId="0" borderId="11" xfId="42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6" fillId="0" borderId="10" xfId="42" applyNumberFormat="1" applyFont="1" applyFill="1" applyBorder="1" applyAlignment="1">
      <alignment vertical="center" wrapText="1"/>
    </xf>
    <xf numFmtId="41" fontId="6" fillId="0" borderId="11" xfId="0" applyNumberFormat="1" applyFont="1" applyFill="1" applyBorder="1" applyAlignment="1">
      <alignment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3" fontId="5" fillId="0" borderId="14" xfId="42" applyNumberFormat="1" applyFont="1" applyFill="1" applyBorder="1" applyAlignment="1">
      <alignment horizontal="center" vertical="center" wrapText="1"/>
    </xf>
    <xf numFmtId="0" fontId="5" fillId="0" borderId="14" xfId="42" applyNumberFormat="1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vertical="center" wrapText="1"/>
    </xf>
    <xf numFmtId="3" fontId="6" fillId="0" borderId="10" xfId="54" applyNumberFormat="1" applyFont="1" applyFill="1" applyBorder="1" applyAlignment="1">
      <alignment vertical="center" wrapText="1"/>
    </xf>
    <xf numFmtId="175" fontId="6" fillId="0" borderId="10" xfId="42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1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164" fontId="5" fillId="0" borderId="0" xfId="42" applyNumberFormat="1" applyFont="1" applyFill="1" applyBorder="1" applyAlignment="1">
      <alignment horizontal="center" vertical="center" wrapText="1"/>
    </xf>
    <xf numFmtId="164" fontId="5" fillId="0" borderId="0" xfId="42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3" fontId="6" fillId="0" borderId="10" xfId="42" applyFont="1" applyFill="1" applyBorder="1" applyAlignment="1">
      <alignment horizontal="center" vertical="center" wrapText="1"/>
    </xf>
    <xf numFmtId="3" fontId="6" fillId="0" borderId="14" xfId="42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2" fontId="6" fillId="0" borderId="14" xfId="42" applyNumberFormat="1" applyFont="1" applyFill="1" applyBorder="1" applyAlignment="1">
      <alignment horizontal="center" vertical="center" wrapText="1"/>
    </xf>
    <xf numFmtId="164" fontId="6" fillId="0" borderId="14" xfId="42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6" fillId="0" borderId="14" xfId="0" applyNumberFormat="1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5" fillId="0" borderId="14" xfId="42" applyNumberFormat="1" applyFont="1" applyFill="1" applyBorder="1" applyAlignment="1">
      <alignment horizontal="left" vertical="top" wrapText="1"/>
    </xf>
    <xf numFmtId="164" fontId="6" fillId="0" borderId="12" xfId="42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6" xfId="42" applyNumberFormat="1" applyFont="1" applyFill="1" applyBorder="1" applyAlignment="1">
      <alignment vertical="center" wrapText="1"/>
    </xf>
    <xf numFmtId="164" fontId="3" fillId="0" borderId="16" xfId="42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64" fontId="5" fillId="0" borderId="17" xfId="42" applyNumberFormat="1" applyFont="1" applyFill="1" applyBorder="1" applyAlignment="1">
      <alignment vertical="center" wrapText="1"/>
    </xf>
    <xf numFmtId="164" fontId="5" fillId="0" borderId="17" xfId="42" applyNumberFormat="1" applyFont="1" applyFill="1" applyBorder="1" applyAlignment="1">
      <alignment horizontal="left" vertical="top" wrapText="1"/>
    </xf>
    <xf numFmtId="3" fontId="6" fillId="0" borderId="14" xfId="42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>
      <alignment vertical="center" wrapText="1"/>
    </xf>
    <xf numFmtId="164" fontId="6" fillId="34" borderId="11" xfId="42" applyNumberFormat="1" applyFont="1" applyFill="1" applyBorder="1" applyAlignment="1">
      <alignment vertical="center" wrapText="1"/>
    </xf>
    <xf numFmtId="41" fontId="6" fillId="34" borderId="10" xfId="0" applyNumberFormat="1" applyFont="1" applyFill="1" applyBorder="1" applyAlignment="1">
      <alignment horizontal="center" vertical="center" wrapText="1"/>
    </xf>
    <xf numFmtId="164" fontId="6" fillId="34" borderId="15" xfId="42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164" fontId="6" fillId="34" borderId="10" xfId="42" applyNumberFormat="1" applyFont="1" applyFill="1" applyBorder="1" applyAlignment="1">
      <alignment vertical="center" wrapText="1"/>
    </xf>
    <xf numFmtId="164" fontId="6" fillId="34" borderId="14" xfId="42" applyNumberFormat="1" applyFont="1" applyFill="1" applyBorder="1" applyAlignment="1">
      <alignment vertical="center" wrapText="1"/>
    </xf>
    <xf numFmtId="164" fontId="6" fillId="34" borderId="16" xfId="42" applyNumberFormat="1" applyFont="1" applyFill="1" applyBorder="1" applyAlignment="1">
      <alignment vertical="center" wrapText="1"/>
    </xf>
    <xf numFmtId="164" fontId="6" fillId="34" borderId="13" xfId="42" applyNumberFormat="1" applyFont="1" applyFill="1" applyBorder="1" applyAlignment="1">
      <alignment horizontal="center" vertical="center" wrapText="1"/>
    </xf>
    <xf numFmtId="164" fontId="6" fillId="34" borderId="14" xfId="42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>
      <alignment horizontal="center" vertical="center" wrapText="1"/>
    </xf>
    <xf numFmtId="164" fontId="6" fillId="34" borderId="10" xfId="42" applyNumberFormat="1" applyFont="1" applyFill="1" applyBorder="1" applyAlignment="1">
      <alignment horizontal="center" vertical="center" wrapText="1"/>
    </xf>
    <xf numFmtId="164" fontId="6" fillId="34" borderId="14" xfId="42" applyNumberFormat="1" applyFont="1" applyFill="1" applyBorder="1" applyAlignment="1">
      <alignment horizontal="center" vertical="center" wrapText="1"/>
    </xf>
    <xf numFmtId="164" fontId="6" fillId="34" borderId="12" xfId="42" applyNumberFormat="1" applyFont="1" applyFill="1" applyBorder="1" applyAlignment="1">
      <alignment horizontal="center" vertical="center" wrapText="1"/>
    </xf>
    <xf numFmtId="164" fontId="6" fillId="34" borderId="13" xfId="42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vertical="top" wrapText="1"/>
    </xf>
    <xf numFmtId="164" fontId="6" fillId="34" borderId="13" xfId="42" applyNumberFormat="1" applyFont="1" applyFill="1" applyBorder="1" applyAlignment="1">
      <alignment vertical="center" wrapText="1"/>
    </xf>
    <xf numFmtId="164" fontId="6" fillId="34" borderId="13" xfId="42" applyNumberFormat="1" applyFont="1" applyFill="1" applyBorder="1" applyAlignment="1">
      <alignment vertical="center" wrapText="1"/>
    </xf>
    <xf numFmtId="164" fontId="6" fillId="34" borderId="14" xfId="42" applyNumberFormat="1" applyFont="1" applyFill="1" applyBorder="1" applyAlignment="1">
      <alignment vertical="center" wrapText="1"/>
    </xf>
    <xf numFmtId="41" fontId="6" fillId="34" borderId="10" xfId="0" applyNumberFormat="1" applyFont="1" applyFill="1" applyBorder="1" applyAlignment="1">
      <alignment vertical="center" wrapText="1"/>
    </xf>
    <xf numFmtId="41" fontId="6" fillId="34" borderId="13" xfId="0" applyNumberFormat="1" applyFont="1" applyFill="1" applyBorder="1" applyAlignment="1">
      <alignment horizontal="center" vertical="center" wrapText="1"/>
    </xf>
    <xf numFmtId="164" fontId="6" fillId="34" borderId="10" xfId="42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64" fontId="5" fillId="34" borderId="15" xfId="0" applyNumberFormat="1" applyFont="1" applyFill="1" applyBorder="1" applyAlignment="1">
      <alignment horizontal="center" vertical="center"/>
    </xf>
    <xf numFmtId="164" fontId="5" fillId="0" borderId="12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164" fontId="6" fillId="34" borderId="15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5" fillId="0" borderId="19" xfId="42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20" xfId="42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7" xfId="42" applyNumberFormat="1" applyFont="1" applyFill="1" applyBorder="1" applyAlignment="1">
      <alignment horizontal="center" vertical="center" wrapText="1"/>
    </xf>
    <xf numFmtId="164" fontId="6" fillId="0" borderId="18" xfId="42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164" fontId="5" fillId="0" borderId="19" xfId="42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0" xfId="42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zoomScalePageLayoutView="0" workbookViewId="0" topLeftCell="A73">
      <selection activeCell="B97" sqref="B97"/>
    </sheetView>
  </sheetViews>
  <sheetFormatPr defaultColWidth="9.00390625" defaultRowHeight="12.75"/>
  <cols>
    <col min="1" max="1" width="7.00390625" style="0" customWidth="1"/>
    <col min="2" max="2" width="27.125" style="0" customWidth="1"/>
    <col min="3" max="3" width="9.25390625" style="0" bestFit="1" customWidth="1"/>
    <col min="4" max="4" width="13.75390625" style="0" customWidth="1"/>
    <col min="5" max="6" width="13.25390625" style="0" customWidth="1"/>
    <col min="7" max="7" width="12.625" style="0" customWidth="1"/>
    <col min="8" max="8" width="13.00390625" style="0" customWidth="1"/>
    <col min="9" max="9" width="11.625" style="0" customWidth="1"/>
    <col min="10" max="10" width="11.375" style="0" customWidth="1"/>
    <col min="11" max="11" width="10.375" style="0" customWidth="1"/>
    <col min="12" max="12" width="12.625" style="0" customWidth="1"/>
    <col min="13" max="13" width="18.125" style="0" customWidth="1"/>
    <col min="14" max="14" width="11.125" style="0" bestFit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4"/>
      <c r="K1" s="4"/>
      <c r="L1" s="99" t="s">
        <v>120</v>
      </c>
      <c r="M1" s="100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99" t="s">
        <v>47</v>
      </c>
      <c r="M2" s="100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99" t="s">
        <v>25</v>
      </c>
      <c r="M3" s="100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99" t="s">
        <v>117</v>
      </c>
      <c r="M4" s="100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4"/>
      <c r="K5" s="4"/>
      <c r="L5" s="99" t="s">
        <v>118</v>
      </c>
      <c r="M5" s="100"/>
    </row>
    <row r="6" spans="1:13" ht="15.75">
      <c r="A6" s="1"/>
      <c r="B6" s="1"/>
      <c r="C6" s="1"/>
      <c r="D6" s="1"/>
      <c r="E6" s="1"/>
      <c r="F6" s="1"/>
      <c r="G6" s="1"/>
      <c r="H6" s="3"/>
      <c r="I6" s="1"/>
      <c r="J6" s="5"/>
      <c r="K6" s="5"/>
      <c r="L6" s="99" t="s">
        <v>119</v>
      </c>
      <c r="M6" s="100"/>
    </row>
    <row r="7" spans="1:13" ht="15.75">
      <c r="A7" s="1"/>
      <c r="B7" s="1"/>
      <c r="C7" s="1"/>
      <c r="D7" s="1"/>
      <c r="E7" s="1"/>
      <c r="F7" s="1"/>
      <c r="G7" s="1"/>
      <c r="H7" s="3"/>
      <c r="I7" s="1"/>
      <c r="J7" s="5"/>
      <c r="K7" s="5"/>
      <c r="L7" s="99"/>
      <c r="M7" s="100"/>
    </row>
    <row r="8" spans="1:13" ht="15.75">
      <c r="A8" s="220" t="s">
        <v>56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</row>
    <row r="9" spans="1:13" ht="15.75">
      <c r="A9" s="1"/>
      <c r="B9" s="1"/>
      <c r="C9" s="1"/>
      <c r="D9" s="1"/>
      <c r="E9" s="1"/>
      <c r="F9" s="1"/>
      <c r="G9" s="1"/>
      <c r="H9" s="3"/>
      <c r="I9" s="1"/>
      <c r="J9" s="5"/>
      <c r="K9" s="5"/>
      <c r="L9" s="99"/>
      <c r="M9" s="100"/>
    </row>
    <row r="10" spans="1:13" ht="19.5" customHeight="1">
      <c r="A10" s="6" t="s">
        <v>0</v>
      </c>
      <c r="B10" s="212" t="s">
        <v>12</v>
      </c>
      <c r="C10" s="212" t="s">
        <v>1</v>
      </c>
      <c r="D10" s="212" t="s">
        <v>2</v>
      </c>
      <c r="E10" s="6" t="s">
        <v>3</v>
      </c>
      <c r="F10" s="212" t="s">
        <v>58</v>
      </c>
      <c r="G10" s="221" t="s">
        <v>4</v>
      </c>
      <c r="H10" s="222"/>
      <c r="I10" s="222"/>
      <c r="J10" s="222"/>
      <c r="K10" s="222"/>
      <c r="L10" s="222"/>
      <c r="M10" s="223"/>
    </row>
    <row r="11" spans="1:13" ht="48.75" customHeight="1">
      <c r="A11" s="6" t="s">
        <v>11</v>
      </c>
      <c r="B11" s="213"/>
      <c r="C11" s="213"/>
      <c r="D11" s="213"/>
      <c r="E11" s="43" t="s">
        <v>57</v>
      </c>
      <c r="F11" s="213"/>
      <c r="G11" s="43" t="s">
        <v>13</v>
      </c>
      <c r="H11" s="6" t="s">
        <v>18</v>
      </c>
      <c r="I11" s="43" t="s">
        <v>36</v>
      </c>
      <c r="J11" s="43" t="s">
        <v>37</v>
      </c>
      <c r="K11" s="43" t="s">
        <v>38</v>
      </c>
      <c r="L11" s="43" t="s">
        <v>29</v>
      </c>
      <c r="M11" s="43" t="s">
        <v>16</v>
      </c>
    </row>
    <row r="12" spans="1:13" ht="47.25" customHeight="1">
      <c r="A12" s="7" t="s">
        <v>30</v>
      </c>
      <c r="B12" s="24" t="s">
        <v>55</v>
      </c>
      <c r="C12" s="41" t="s">
        <v>32</v>
      </c>
      <c r="D12" s="15">
        <v>842052</v>
      </c>
      <c r="E12" s="32">
        <v>72052</v>
      </c>
      <c r="F12" s="141">
        <v>385000</v>
      </c>
      <c r="G12" s="81">
        <v>270000</v>
      </c>
      <c r="H12" s="33">
        <v>115000</v>
      </c>
      <c r="I12" s="83"/>
      <c r="J12" s="82"/>
      <c r="K12" s="81"/>
      <c r="L12" s="85">
        <v>385000</v>
      </c>
      <c r="M12" s="182" t="s">
        <v>63</v>
      </c>
    </row>
    <row r="13" spans="1:13" ht="60.75" customHeight="1">
      <c r="A13" s="7" t="s">
        <v>30</v>
      </c>
      <c r="B13" s="13" t="s">
        <v>108</v>
      </c>
      <c r="C13" s="14" t="s">
        <v>114</v>
      </c>
      <c r="D13" s="15">
        <v>434760</v>
      </c>
      <c r="E13" s="32">
        <v>314760</v>
      </c>
      <c r="F13" s="142">
        <v>120000</v>
      </c>
      <c r="G13" s="33">
        <v>77000</v>
      </c>
      <c r="H13" s="33">
        <v>43000</v>
      </c>
      <c r="I13" s="40"/>
      <c r="J13" s="33"/>
      <c r="K13" s="33"/>
      <c r="L13" s="33"/>
      <c r="M13" s="70" t="s">
        <v>64</v>
      </c>
    </row>
    <row r="14" spans="1:13" ht="45.75" customHeight="1">
      <c r="A14" s="12" t="s">
        <v>30</v>
      </c>
      <c r="B14" s="13" t="s">
        <v>54</v>
      </c>
      <c r="C14" s="57" t="s">
        <v>31</v>
      </c>
      <c r="D14" s="102">
        <v>445000</v>
      </c>
      <c r="E14" s="32">
        <v>5000</v>
      </c>
      <c r="F14" s="143">
        <v>440000</v>
      </c>
      <c r="G14" s="15">
        <v>180000</v>
      </c>
      <c r="H14" s="33">
        <v>260000</v>
      </c>
      <c r="I14" s="40"/>
      <c r="J14" s="40"/>
      <c r="K14" s="40"/>
      <c r="L14" s="40"/>
      <c r="M14" s="40" t="s">
        <v>91</v>
      </c>
    </row>
    <row r="15" spans="1:13" ht="44.25" customHeight="1">
      <c r="A15" s="12" t="s">
        <v>30</v>
      </c>
      <c r="B15" s="189" t="s">
        <v>96</v>
      </c>
      <c r="C15" s="57" t="s">
        <v>61</v>
      </c>
      <c r="D15" s="102">
        <v>538730</v>
      </c>
      <c r="E15" s="113"/>
      <c r="F15" s="143">
        <v>38730</v>
      </c>
      <c r="G15" s="15">
        <v>30000</v>
      </c>
      <c r="H15" s="114"/>
      <c r="I15" s="40"/>
      <c r="J15" s="40"/>
      <c r="K15" s="40">
        <v>8730</v>
      </c>
      <c r="L15" s="40">
        <v>500000</v>
      </c>
      <c r="M15" s="153" t="s">
        <v>97</v>
      </c>
    </row>
    <row r="16" spans="1:13" ht="40.5" customHeight="1" thickBot="1">
      <c r="A16" s="34" t="s">
        <v>30</v>
      </c>
      <c r="B16" s="146" t="s">
        <v>113</v>
      </c>
      <c r="C16" s="38" t="s">
        <v>61</v>
      </c>
      <c r="D16" s="39">
        <v>165000</v>
      </c>
      <c r="E16" s="45"/>
      <c r="F16" s="144">
        <v>15000</v>
      </c>
      <c r="G16" s="46">
        <v>15000</v>
      </c>
      <c r="H16" s="46"/>
      <c r="I16" s="75"/>
      <c r="J16" s="46"/>
      <c r="K16" s="46"/>
      <c r="L16" s="46">
        <v>150000</v>
      </c>
      <c r="M16" s="179" t="s">
        <v>109</v>
      </c>
    </row>
    <row r="17" spans="1:13" ht="24.75" customHeight="1" thickBot="1" thickTop="1">
      <c r="A17" s="9"/>
      <c r="B17" s="10" t="s">
        <v>5</v>
      </c>
      <c r="C17" s="10"/>
      <c r="D17" s="167">
        <f aca="true" t="shared" si="0" ref="D17:M17">SUM(D12:D16)</f>
        <v>2425542</v>
      </c>
      <c r="E17" s="79">
        <f t="shared" si="0"/>
        <v>391812</v>
      </c>
      <c r="F17" s="79">
        <f t="shared" si="0"/>
        <v>998730</v>
      </c>
      <c r="G17" s="79">
        <f t="shared" si="0"/>
        <v>572000</v>
      </c>
      <c r="H17" s="79">
        <f t="shared" si="0"/>
        <v>418000</v>
      </c>
      <c r="I17" s="79">
        <f t="shared" si="0"/>
        <v>0</v>
      </c>
      <c r="J17" s="79">
        <f t="shared" si="0"/>
        <v>0</v>
      </c>
      <c r="K17" s="79">
        <f t="shared" si="0"/>
        <v>8730</v>
      </c>
      <c r="L17" s="79">
        <f t="shared" si="0"/>
        <v>1035000</v>
      </c>
      <c r="M17" s="79">
        <f t="shared" si="0"/>
        <v>0</v>
      </c>
    </row>
    <row r="18" spans="1:13" ht="45" customHeight="1" thickTop="1">
      <c r="A18" s="127" t="s">
        <v>39</v>
      </c>
      <c r="B18" s="101" t="s">
        <v>88</v>
      </c>
      <c r="C18" s="55" t="s">
        <v>31</v>
      </c>
      <c r="D18" s="186">
        <v>409598</v>
      </c>
      <c r="E18" s="80">
        <v>19704</v>
      </c>
      <c r="F18" s="148">
        <v>389894</v>
      </c>
      <c r="G18" s="80">
        <v>123122</v>
      </c>
      <c r="H18" s="80">
        <v>266772</v>
      </c>
      <c r="I18" s="120"/>
      <c r="J18" s="120"/>
      <c r="K18" s="120"/>
      <c r="L18" s="120"/>
      <c r="M18" s="56" t="s">
        <v>90</v>
      </c>
    </row>
    <row r="19" spans="1:13" ht="45" customHeight="1" thickBot="1">
      <c r="A19" s="7" t="s">
        <v>39</v>
      </c>
      <c r="B19" s="101" t="s">
        <v>89</v>
      </c>
      <c r="C19" s="35" t="s">
        <v>31</v>
      </c>
      <c r="D19" s="39">
        <v>34964</v>
      </c>
      <c r="E19" s="33">
        <v>6000</v>
      </c>
      <c r="F19" s="142">
        <v>28964</v>
      </c>
      <c r="G19" s="33">
        <v>9149</v>
      </c>
      <c r="H19" s="33">
        <v>19815</v>
      </c>
      <c r="I19" s="33"/>
      <c r="J19" s="33"/>
      <c r="K19" s="33"/>
      <c r="L19" s="33"/>
      <c r="M19" s="32" t="s">
        <v>90</v>
      </c>
    </row>
    <row r="20" spans="1:13" ht="18.75" customHeight="1" thickBot="1" thickTop="1">
      <c r="A20" s="9"/>
      <c r="B20" s="10" t="s">
        <v>33</v>
      </c>
      <c r="C20" s="10"/>
      <c r="D20" s="167">
        <f>D19+D18</f>
        <v>444562</v>
      </c>
      <c r="E20" s="79">
        <f>E19+E18</f>
        <v>25704</v>
      </c>
      <c r="F20" s="79">
        <f>F19+F18</f>
        <v>418858</v>
      </c>
      <c r="G20" s="79">
        <f aca="true" t="shared" si="1" ref="G20:L20">G19+G18</f>
        <v>132271</v>
      </c>
      <c r="H20" s="79">
        <f t="shared" si="1"/>
        <v>286587</v>
      </c>
      <c r="I20" s="79">
        <f t="shared" si="1"/>
        <v>0</v>
      </c>
      <c r="J20" s="79">
        <f t="shared" si="1"/>
        <v>0</v>
      </c>
      <c r="K20" s="79">
        <f t="shared" si="1"/>
        <v>0</v>
      </c>
      <c r="L20" s="79">
        <f t="shared" si="1"/>
        <v>0</v>
      </c>
      <c r="M20" s="11"/>
    </row>
    <row r="21" spans="1:13" ht="55.5" customHeight="1" thickBot="1" thickTop="1">
      <c r="A21" s="131" t="s">
        <v>26</v>
      </c>
      <c r="B21" s="132" t="s">
        <v>28</v>
      </c>
      <c r="C21" s="133" t="s">
        <v>70</v>
      </c>
      <c r="D21" s="39">
        <v>6754598</v>
      </c>
      <c r="E21" s="134">
        <v>48860</v>
      </c>
      <c r="F21" s="149">
        <v>2235246</v>
      </c>
      <c r="G21" s="134">
        <v>242792</v>
      </c>
      <c r="H21" s="134">
        <v>1138287</v>
      </c>
      <c r="I21" s="134">
        <v>600000</v>
      </c>
      <c r="J21" s="134">
        <v>254167</v>
      </c>
      <c r="K21" s="134"/>
      <c r="L21" s="134">
        <v>4470492</v>
      </c>
      <c r="M21" s="135" t="s">
        <v>87</v>
      </c>
    </row>
    <row r="22" spans="1:13" ht="34.5" customHeight="1" thickBot="1" thickTop="1">
      <c r="A22" s="9"/>
      <c r="B22" s="20" t="s">
        <v>27</v>
      </c>
      <c r="C22" s="10"/>
      <c r="D22" s="167">
        <f>D21</f>
        <v>6754598</v>
      </c>
      <c r="E22" s="79">
        <f aca="true" t="shared" si="2" ref="E22:L22">E21</f>
        <v>48860</v>
      </c>
      <c r="F22" s="79">
        <f t="shared" si="2"/>
        <v>2235246</v>
      </c>
      <c r="G22" s="79">
        <f t="shared" si="2"/>
        <v>242792</v>
      </c>
      <c r="H22" s="79">
        <f t="shared" si="2"/>
        <v>1138287</v>
      </c>
      <c r="I22" s="79">
        <f t="shared" si="2"/>
        <v>600000</v>
      </c>
      <c r="J22" s="79">
        <f t="shared" si="2"/>
        <v>254167</v>
      </c>
      <c r="K22" s="79">
        <f t="shared" si="2"/>
        <v>0</v>
      </c>
      <c r="L22" s="79">
        <f t="shared" si="2"/>
        <v>4470492</v>
      </c>
      <c r="M22" s="11"/>
    </row>
    <row r="23" spans="1:13" ht="24.75" customHeight="1" thickTop="1">
      <c r="A23" s="136"/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ht="24" customHeight="1">
      <c r="A24" s="6" t="s">
        <v>0</v>
      </c>
      <c r="B24" s="209" t="s">
        <v>12</v>
      </c>
      <c r="C24" s="209" t="s">
        <v>1</v>
      </c>
      <c r="D24" s="209" t="s">
        <v>2</v>
      </c>
      <c r="E24" s="6" t="s">
        <v>3</v>
      </c>
      <c r="F24" s="209" t="s">
        <v>58</v>
      </c>
      <c r="G24" s="209" t="s">
        <v>4</v>
      </c>
      <c r="H24" s="209"/>
      <c r="I24" s="209"/>
      <c r="J24" s="209"/>
      <c r="K24" s="209"/>
      <c r="L24" s="209"/>
      <c r="M24" s="209"/>
    </row>
    <row r="25" spans="1:14" ht="48.75" customHeight="1">
      <c r="A25" s="6" t="s">
        <v>11</v>
      </c>
      <c r="B25" s="209"/>
      <c r="C25" s="209"/>
      <c r="D25" s="209"/>
      <c r="E25" s="6" t="s">
        <v>57</v>
      </c>
      <c r="F25" s="209"/>
      <c r="G25" s="6" t="s">
        <v>13</v>
      </c>
      <c r="H25" s="6" t="s">
        <v>18</v>
      </c>
      <c r="I25" s="6" t="s">
        <v>15</v>
      </c>
      <c r="J25" s="6" t="s">
        <v>37</v>
      </c>
      <c r="K25" s="6" t="s">
        <v>38</v>
      </c>
      <c r="L25" s="6" t="s">
        <v>29</v>
      </c>
      <c r="M25" s="6" t="s">
        <v>16</v>
      </c>
      <c r="N25" s="124"/>
    </row>
    <row r="26" spans="1:13" s="2" customFormat="1" ht="42.75" customHeight="1">
      <c r="A26" s="12" t="s">
        <v>6</v>
      </c>
      <c r="B26" s="13" t="s">
        <v>78</v>
      </c>
      <c r="C26" s="125">
        <v>2013</v>
      </c>
      <c r="D26" s="15">
        <v>60000</v>
      </c>
      <c r="E26" s="19"/>
      <c r="F26" s="150">
        <v>60000</v>
      </c>
      <c r="G26" s="19">
        <v>60000</v>
      </c>
      <c r="H26" s="19"/>
      <c r="I26" s="19"/>
      <c r="J26" s="64"/>
      <c r="K26" s="64"/>
      <c r="L26" s="65"/>
      <c r="M26" s="66" t="s">
        <v>79</v>
      </c>
    </row>
    <row r="27" spans="1:13" s="2" customFormat="1" ht="39.75" customHeight="1">
      <c r="A27" s="34" t="s">
        <v>6</v>
      </c>
      <c r="B27" s="190" t="s">
        <v>99</v>
      </c>
      <c r="C27" s="119" t="s">
        <v>100</v>
      </c>
      <c r="D27" s="39">
        <v>3073000</v>
      </c>
      <c r="E27" s="39"/>
      <c r="F27" s="151">
        <v>73000</v>
      </c>
      <c r="G27" s="39">
        <v>63596</v>
      </c>
      <c r="H27" s="39"/>
      <c r="I27" s="39"/>
      <c r="J27" s="115"/>
      <c r="K27" s="140">
        <v>9404</v>
      </c>
      <c r="L27" s="116">
        <v>3000000</v>
      </c>
      <c r="M27" s="117" t="s">
        <v>76</v>
      </c>
    </row>
    <row r="28" spans="1:13" ht="34.5" customHeight="1">
      <c r="A28" s="7" t="s">
        <v>6</v>
      </c>
      <c r="B28" s="165" t="s">
        <v>101</v>
      </c>
      <c r="C28" s="35" t="s">
        <v>115</v>
      </c>
      <c r="D28" s="32">
        <v>3266000</v>
      </c>
      <c r="E28" s="32">
        <v>313000</v>
      </c>
      <c r="F28" s="152">
        <v>30000</v>
      </c>
      <c r="G28" s="32">
        <v>30000</v>
      </c>
      <c r="H28" s="32"/>
      <c r="I28" s="32"/>
      <c r="J28" s="47"/>
      <c r="K28" s="47"/>
      <c r="L28" s="36">
        <v>2923000</v>
      </c>
      <c r="M28" s="37" t="s">
        <v>98</v>
      </c>
    </row>
    <row r="29" spans="1:13" ht="28.5" customHeight="1">
      <c r="A29" s="12" t="s">
        <v>6</v>
      </c>
      <c r="B29" s="190" t="s">
        <v>102</v>
      </c>
      <c r="C29" s="14" t="s">
        <v>116</v>
      </c>
      <c r="D29" s="15">
        <v>4072027</v>
      </c>
      <c r="E29" s="15">
        <v>27027</v>
      </c>
      <c r="F29" s="153">
        <v>45000</v>
      </c>
      <c r="G29" s="15">
        <v>45000</v>
      </c>
      <c r="H29" s="15"/>
      <c r="I29" s="15"/>
      <c r="J29" s="111"/>
      <c r="K29" s="17"/>
      <c r="L29" s="16">
        <v>4000000</v>
      </c>
      <c r="M29" s="18" t="s">
        <v>103</v>
      </c>
    </row>
    <row r="30" spans="1:13" ht="30.75" customHeight="1">
      <c r="A30" s="7" t="s">
        <v>6</v>
      </c>
      <c r="B30" s="13" t="s">
        <v>75</v>
      </c>
      <c r="C30" s="35">
        <v>2013</v>
      </c>
      <c r="D30" s="70">
        <v>908810</v>
      </c>
      <c r="E30" s="32">
        <v>30000</v>
      </c>
      <c r="F30" s="152">
        <v>878810</v>
      </c>
      <c r="G30" s="32">
        <v>439810</v>
      </c>
      <c r="H30" s="32"/>
      <c r="I30" s="32"/>
      <c r="J30" s="32">
        <v>439000</v>
      </c>
      <c r="K30" s="67"/>
      <c r="L30" s="36"/>
      <c r="M30" s="68"/>
    </row>
    <row r="31" spans="1:13" ht="32.25" customHeight="1" thickBot="1">
      <c r="A31" s="7" t="s">
        <v>6</v>
      </c>
      <c r="B31" s="69" t="s">
        <v>73</v>
      </c>
      <c r="C31" s="35">
        <v>2013</v>
      </c>
      <c r="D31" s="70">
        <v>490000</v>
      </c>
      <c r="E31" s="32"/>
      <c r="F31" s="152">
        <v>490000</v>
      </c>
      <c r="G31" s="32">
        <v>230000</v>
      </c>
      <c r="H31" s="32"/>
      <c r="I31" s="32">
        <v>260000</v>
      </c>
      <c r="J31" s="67"/>
      <c r="K31" s="67"/>
      <c r="L31" s="36"/>
      <c r="M31" s="68" t="s">
        <v>74</v>
      </c>
    </row>
    <row r="32" spans="1:13" ht="19.5" customHeight="1" thickBot="1" thickTop="1">
      <c r="A32" s="9"/>
      <c r="B32" s="10" t="s">
        <v>7</v>
      </c>
      <c r="C32" s="10"/>
      <c r="D32" s="22">
        <f>SUM(D26:D31)</f>
        <v>11869837</v>
      </c>
      <c r="E32" s="22">
        <f aca="true" t="shared" si="3" ref="E32:M32">SUM(E26:E31)</f>
        <v>370027</v>
      </c>
      <c r="F32" s="22">
        <f t="shared" si="3"/>
        <v>1576810</v>
      </c>
      <c r="G32" s="22">
        <f t="shared" si="3"/>
        <v>868406</v>
      </c>
      <c r="H32" s="22">
        <f t="shared" si="3"/>
        <v>0</v>
      </c>
      <c r="I32" s="22">
        <f t="shared" si="3"/>
        <v>260000</v>
      </c>
      <c r="J32" s="22">
        <f t="shared" si="3"/>
        <v>439000</v>
      </c>
      <c r="K32" s="22">
        <f t="shared" si="3"/>
        <v>9404</v>
      </c>
      <c r="L32" s="22">
        <f t="shared" si="3"/>
        <v>9923000</v>
      </c>
      <c r="M32" s="22">
        <f t="shared" si="3"/>
        <v>0</v>
      </c>
    </row>
    <row r="33" spans="1:13" ht="49.5" customHeight="1" thickBot="1" thickTop="1">
      <c r="A33" s="127" t="s">
        <v>43</v>
      </c>
      <c r="B33" s="188" t="s">
        <v>92</v>
      </c>
      <c r="C33" s="55" t="s">
        <v>104</v>
      </c>
      <c r="D33" s="56">
        <v>1520000</v>
      </c>
      <c r="E33" s="56">
        <v>20000</v>
      </c>
      <c r="F33" s="154">
        <v>20000</v>
      </c>
      <c r="G33" s="56">
        <v>20000</v>
      </c>
      <c r="H33" s="56"/>
      <c r="I33" s="56"/>
      <c r="J33" s="56"/>
      <c r="K33" s="56"/>
      <c r="L33" s="56">
        <v>1480000</v>
      </c>
      <c r="M33" s="59"/>
    </row>
    <row r="34" spans="1:13" ht="15.75" customHeight="1" thickBot="1" thickTop="1">
      <c r="A34" s="9"/>
      <c r="B34" s="10" t="s">
        <v>44</v>
      </c>
      <c r="C34" s="10"/>
      <c r="D34" s="22">
        <f aca="true" t="shared" si="4" ref="D34:L34">SUM(D33)</f>
        <v>1520000</v>
      </c>
      <c r="E34" s="22">
        <f t="shared" si="4"/>
        <v>20000</v>
      </c>
      <c r="F34" s="22">
        <f t="shared" si="4"/>
        <v>20000</v>
      </c>
      <c r="G34" s="22">
        <f t="shared" si="4"/>
        <v>20000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>SUM(K33)</f>
        <v>0</v>
      </c>
      <c r="L34" s="22">
        <f t="shared" si="4"/>
        <v>1480000</v>
      </c>
      <c r="M34" s="11"/>
    </row>
    <row r="35" spans="1:13" ht="41.25" customHeight="1" thickBot="1" thickTop="1">
      <c r="A35" s="199" t="s">
        <v>81</v>
      </c>
      <c r="B35" s="191" t="s">
        <v>82</v>
      </c>
      <c r="C35" s="169" t="s">
        <v>107</v>
      </c>
      <c r="D35" s="123">
        <v>261000</v>
      </c>
      <c r="E35" s="123">
        <v>18000</v>
      </c>
      <c r="F35" s="155">
        <v>20000</v>
      </c>
      <c r="G35" s="123">
        <v>20000</v>
      </c>
      <c r="H35" s="123"/>
      <c r="I35" s="22"/>
      <c r="J35" s="22"/>
      <c r="K35" s="22"/>
      <c r="L35" s="56">
        <v>223000</v>
      </c>
      <c r="M35" s="128"/>
    </row>
    <row r="36" spans="1:13" ht="19.5" customHeight="1" thickBot="1" thickTop="1">
      <c r="A36" s="203"/>
      <c r="B36" s="202" t="s">
        <v>127</v>
      </c>
      <c r="C36" s="121"/>
      <c r="D36" s="122">
        <f>D35</f>
        <v>261000</v>
      </c>
      <c r="E36" s="122">
        <f aca="true" t="shared" si="5" ref="E36:M36">E35</f>
        <v>18000</v>
      </c>
      <c r="F36" s="122">
        <f t="shared" si="5"/>
        <v>20000</v>
      </c>
      <c r="G36" s="122">
        <f t="shared" si="5"/>
        <v>20000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89">
        <f t="shared" si="5"/>
        <v>223000</v>
      </c>
      <c r="M36" s="129">
        <f t="shared" si="5"/>
        <v>0</v>
      </c>
    </row>
    <row r="37" spans="1:13" ht="32.25" customHeight="1" thickBot="1" thickTop="1">
      <c r="A37" s="126" t="s">
        <v>19</v>
      </c>
      <c r="B37" s="31" t="s">
        <v>66</v>
      </c>
      <c r="C37" s="41" t="s">
        <v>32</v>
      </c>
      <c r="D37" s="42">
        <v>30000</v>
      </c>
      <c r="E37" s="42">
        <v>6000</v>
      </c>
      <c r="F37" s="156">
        <v>24000</v>
      </c>
      <c r="G37" s="42">
        <v>24000</v>
      </c>
      <c r="H37" s="42"/>
      <c r="I37" s="86"/>
      <c r="J37" s="86"/>
      <c r="K37" s="86"/>
      <c r="L37" s="86"/>
      <c r="M37" s="52"/>
    </row>
    <row r="38" spans="1:13" ht="15" customHeight="1" thickBot="1" thickTop="1">
      <c r="A38" s="200"/>
      <c r="B38" s="10" t="s">
        <v>20</v>
      </c>
      <c r="C38" s="10"/>
      <c r="D38" s="22">
        <f>D37</f>
        <v>30000</v>
      </c>
      <c r="E38" s="22">
        <f aca="true" t="shared" si="6" ref="E38:L38">E37</f>
        <v>6000</v>
      </c>
      <c r="F38" s="22">
        <f t="shared" si="6"/>
        <v>24000</v>
      </c>
      <c r="G38" s="22">
        <f t="shared" si="6"/>
        <v>24000</v>
      </c>
      <c r="H38" s="22">
        <f t="shared" si="6"/>
        <v>0</v>
      </c>
      <c r="I38" s="22">
        <f t="shared" si="6"/>
        <v>0</v>
      </c>
      <c r="J38" s="22">
        <f t="shared" si="6"/>
        <v>0</v>
      </c>
      <c r="K38" s="183">
        <f t="shared" si="6"/>
        <v>0</v>
      </c>
      <c r="L38" s="22">
        <f t="shared" si="6"/>
        <v>0</v>
      </c>
      <c r="M38" s="204"/>
    </row>
    <row r="39" spans="1:17" ht="40.5" customHeight="1" thickTop="1">
      <c r="A39" s="126" t="s">
        <v>45</v>
      </c>
      <c r="B39" s="51" t="s">
        <v>51</v>
      </c>
      <c r="C39" s="170" t="s">
        <v>31</v>
      </c>
      <c r="D39" s="42">
        <v>315000</v>
      </c>
      <c r="E39" s="42">
        <v>15000</v>
      </c>
      <c r="F39" s="156">
        <v>300000</v>
      </c>
      <c r="G39" s="42">
        <v>100000</v>
      </c>
      <c r="H39" s="42">
        <v>200000</v>
      </c>
      <c r="I39" s="86"/>
      <c r="J39" s="86"/>
      <c r="K39" s="23"/>
      <c r="L39" s="44"/>
      <c r="M39" s="180" t="s">
        <v>65</v>
      </c>
      <c r="N39" s="108"/>
      <c r="O39" s="108"/>
      <c r="P39" s="108"/>
      <c r="Q39" s="108"/>
    </row>
    <row r="40" spans="1:13" ht="25.5" customHeight="1">
      <c r="A40" s="201" t="s">
        <v>45</v>
      </c>
      <c r="B40" s="192" t="s">
        <v>129</v>
      </c>
      <c r="C40" s="171">
        <v>2013</v>
      </c>
      <c r="D40" s="56">
        <v>22000</v>
      </c>
      <c r="E40" s="87"/>
      <c r="F40" s="154">
        <v>22000</v>
      </c>
      <c r="G40" s="56">
        <v>22000</v>
      </c>
      <c r="H40" s="88"/>
      <c r="I40" s="88"/>
      <c r="J40" s="88"/>
      <c r="K40" s="88"/>
      <c r="L40" s="88"/>
      <c r="M40" s="62"/>
    </row>
    <row r="41" spans="1:13" ht="36" customHeight="1">
      <c r="A41" s="48" t="s">
        <v>80</v>
      </c>
      <c r="B41" s="101" t="s">
        <v>128</v>
      </c>
      <c r="C41" s="57">
        <v>2013</v>
      </c>
      <c r="D41" s="44">
        <v>50000</v>
      </c>
      <c r="E41" s="23"/>
      <c r="F41" s="163">
        <v>50000</v>
      </c>
      <c r="G41" s="44">
        <v>50000</v>
      </c>
      <c r="H41" s="23"/>
      <c r="I41" s="23"/>
      <c r="J41" s="23"/>
      <c r="K41" s="23"/>
      <c r="L41" s="23"/>
      <c r="M41" s="208"/>
    </row>
    <row r="42" spans="1:13" ht="15" customHeight="1" thickBot="1">
      <c r="A42" s="205"/>
      <c r="B42" s="206" t="s">
        <v>46</v>
      </c>
      <c r="C42" s="207"/>
      <c r="D42" s="122">
        <f>SUM(D39:D41)</f>
        <v>387000</v>
      </c>
      <c r="E42" s="122">
        <f aca="true" t="shared" si="7" ref="E42:M42">SUM(E39:E41)</f>
        <v>15000</v>
      </c>
      <c r="F42" s="122">
        <f t="shared" si="7"/>
        <v>372000</v>
      </c>
      <c r="G42" s="122">
        <f t="shared" si="7"/>
        <v>172000</v>
      </c>
      <c r="H42" s="122">
        <f t="shared" si="7"/>
        <v>200000</v>
      </c>
      <c r="I42" s="122">
        <f t="shared" si="7"/>
        <v>0</v>
      </c>
      <c r="J42" s="122">
        <f t="shared" si="7"/>
        <v>0</v>
      </c>
      <c r="K42" s="122">
        <f t="shared" si="7"/>
        <v>0</v>
      </c>
      <c r="L42" s="122">
        <f t="shared" si="7"/>
        <v>0</v>
      </c>
      <c r="M42" s="122">
        <f t="shared" si="7"/>
        <v>0</v>
      </c>
    </row>
    <row r="43" spans="1:13" ht="30.75" customHeight="1" thickBot="1" thickTop="1">
      <c r="A43" s="201">
        <v>75412</v>
      </c>
      <c r="B43" s="157" t="s">
        <v>105</v>
      </c>
      <c r="C43" s="172">
        <v>2013</v>
      </c>
      <c r="D43" s="154">
        <v>20000</v>
      </c>
      <c r="E43" s="112"/>
      <c r="F43" s="154">
        <v>20000</v>
      </c>
      <c r="G43" s="56">
        <v>20000</v>
      </c>
      <c r="H43" s="88"/>
      <c r="I43" s="88"/>
      <c r="J43" s="88"/>
      <c r="K43" s="88"/>
      <c r="L43" s="88"/>
      <c r="M43" s="62"/>
    </row>
    <row r="44" spans="1:13" ht="15.75" customHeight="1" thickBot="1" thickTop="1">
      <c r="A44" s="130"/>
      <c r="B44" s="71" t="s">
        <v>48</v>
      </c>
      <c r="C44" s="72"/>
      <c r="D44" s="89">
        <f>SUM(D43)</f>
        <v>20000</v>
      </c>
      <c r="E44" s="89">
        <f aca="true" t="shared" si="8" ref="E44:M44">SUM(E43)</f>
        <v>0</v>
      </c>
      <c r="F44" s="89">
        <f t="shared" si="8"/>
        <v>20000</v>
      </c>
      <c r="G44" s="89">
        <f t="shared" si="8"/>
        <v>20000</v>
      </c>
      <c r="H44" s="89">
        <f t="shared" si="8"/>
        <v>0</v>
      </c>
      <c r="I44" s="89">
        <f t="shared" si="8"/>
        <v>0</v>
      </c>
      <c r="J44" s="89">
        <f t="shared" si="8"/>
        <v>0</v>
      </c>
      <c r="K44" s="89">
        <f t="shared" si="8"/>
        <v>0</v>
      </c>
      <c r="L44" s="89">
        <f t="shared" si="8"/>
        <v>0</v>
      </c>
      <c r="M44" s="73">
        <f t="shared" si="8"/>
        <v>0</v>
      </c>
    </row>
    <row r="45" spans="1:13" ht="27" customHeight="1" thickTop="1">
      <c r="A45" s="103"/>
      <c r="B45" s="104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7"/>
    </row>
    <row r="46" spans="1:13" ht="24.75" customHeight="1">
      <c r="A46" s="6" t="s">
        <v>0</v>
      </c>
      <c r="B46" s="209" t="s">
        <v>12</v>
      </c>
      <c r="C46" s="209" t="s">
        <v>1</v>
      </c>
      <c r="D46" s="209" t="s">
        <v>2</v>
      </c>
      <c r="E46" s="6" t="s">
        <v>3</v>
      </c>
      <c r="F46" s="209" t="s">
        <v>58</v>
      </c>
      <c r="G46" s="209" t="s">
        <v>4</v>
      </c>
      <c r="H46" s="209"/>
      <c r="I46" s="209"/>
      <c r="J46" s="209"/>
      <c r="K46" s="209"/>
      <c r="L46" s="209"/>
      <c r="M46" s="209"/>
    </row>
    <row r="47" spans="1:13" ht="56.25" customHeight="1">
      <c r="A47" s="6" t="s">
        <v>11</v>
      </c>
      <c r="B47" s="209"/>
      <c r="C47" s="209"/>
      <c r="D47" s="209"/>
      <c r="E47" s="6" t="s">
        <v>57</v>
      </c>
      <c r="F47" s="209"/>
      <c r="G47" s="6" t="s">
        <v>13</v>
      </c>
      <c r="H47" s="6" t="s">
        <v>18</v>
      </c>
      <c r="I47" s="6" t="s">
        <v>121</v>
      </c>
      <c r="J47" s="6" t="s">
        <v>122</v>
      </c>
      <c r="K47" s="6" t="s">
        <v>38</v>
      </c>
      <c r="L47" s="6" t="s">
        <v>29</v>
      </c>
      <c r="M47" s="6" t="s">
        <v>16</v>
      </c>
    </row>
    <row r="48" spans="1:13" ht="39" customHeight="1" thickBot="1">
      <c r="A48" s="8">
        <v>80101</v>
      </c>
      <c r="B48" s="13" t="s">
        <v>17</v>
      </c>
      <c r="C48" s="14" t="s">
        <v>22</v>
      </c>
      <c r="D48" s="40">
        <v>1492939</v>
      </c>
      <c r="E48" s="40">
        <v>1139826</v>
      </c>
      <c r="F48" s="147">
        <v>158449</v>
      </c>
      <c r="G48" s="40">
        <v>158449</v>
      </c>
      <c r="H48" s="84"/>
      <c r="I48" s="40"/>
      <c r="J48" s="40"/>
      <c r="K48" s="40"/>
      <c r="L48" s="76">
        <v>194664</v>
      </c>
      <c r="M48" s="18" t="s">
        <v>42</v>
      </c>
    </row>
    <row r="49" spans="1:13" ht="18.75" customHeight="1" thickBot="1" thickTop="1">
      <c r="A49" s="10"/>
      <c r="B49" s="10" t="s">
        <v>14</v>
      </c>
      <c r="C49" s="20"/>
      <c r="D49" s="79">
        <f aca="true" t="shared" si="9" ref="D49:M49">SUM(D48:D48)</f>
        <v>1492939</v>
      </c>
      <c r="E49" s="79">
        <f t="shared" si="9"/>
        <v>1139826</v>
      </c>
      <c r="F49" s="79">
        <f t="shared" si="9"/>
        <v>158449</v>
      </c>
      <c r="G49" s="79">
        <f t="shared" si="9"/>
        <v>158449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194664</v>
      </c>
      <c r="M49" s="79">
        <f t="shared" si="9"/>
        <v>0</v>
      </c>
    </row>
    <row r="50" spans="1:13" ht="52.5" customHeight="1" thickTop="1">
      <c r="A50" s="30">
        <v>90001</v>
      </c>
      <c r="B50" s="31" t="s">
        <v>67</v>
      </c>
      <c r="C50" s="41" t="s">
        <v>24</v>
      </c>
      <c r="D50" s="90">
        <v>1293000</v>
      </c>
      <c r="E50" s="53">
        <v>343000</v>
      </c>
      <c r="F50" s="158">
        <v>950000</v>
      </c>
      <c r="G50" s="84">
        <v>11000</v>
      </c>
      <c r="H50" s="84">
        <v>555000</v>
      </c>
      <c r="I50" s="84">
        <v>300000</v>
      </c>
      <c r="J50" s="84">
        <v>84000</v>
      </c>
      <c r="K50" s="93"/>
      <c r="L50" s="84"/>
      <c r="M50" s="57" t="s">
        <v>126</v>
      </c>
    </row>
    <row r="51" spans="1:13" ht="35.25" customHeight="1">
      <c r="A51" s="30">
        <v>90004</v>
      </c>
      <c r="B51" s="168" t="s">
        <v>84</v>
      </c>
      <c r="C51" s="41">
        <v>2013</v>
      </c>
      <c r="D51" s="90">
        <v>7000</v>
      </c>
      <c r="E51" s="91"/>
      <c r="F51" s="158">
        <v>7000</v>
      </c>
      <c r="G51" s="84"/>
      <c r="H51" s="92"/>
      <c r="I51" s="83"/>
      <c r="J51" s="93"/>
      <c r="K51" s="84">
        <v>7000</v>
      </c>
      <c r="L51" s="84"/>
      <c r="M51" s="43"/>
    </row>
    <row r="52" spans="1:13" ht="45.75" customHeight="1">
      <c r="A52" s="8">
        <v>90002</v>
      </c>
      <c r="B52" s="193" t="s">
        <v>112</v>
      </c>
      <c r="C52" s="25">
        <v>2013</v>
      </c>
      <c r="D52" s="75">
        <v>6000</v>
      </c>
      <c r="E52" s="40"/>
      <c r="F52" s="159">
        <v>6000</v>
      </c>
      <c r="G52" s="40">
        <v>6000</v>
      </c>
      <c r="H52" s="40"/>
      <c r="I52" s="40"/>
      <c r="J52" s="40"/>
      <c r="K52" s="40"/>
      <c r="L52" s="40"/>
      <c r="M52" s="26"/>
    </row>
    <row r="53" spans="1:13" ht="36" customHeight="1" thickBot="1">
      <c r="A53" s="60">
        <v>90004</v>
      </c>
      <c r="B53" s="194" t="s">
        <v>83</v>
      </c>
      <c r="C53" s="38">
        <v>2013</v>
      </c>
      <c r="D53" s="74"/>
      <c r="E53" s="33"/>
      <c r="F53" s="160"/>
      <c r="G53" s="33"/>
      <c r="H53" s="33"/>
      <c r="I53" s="33"/>
      <c r="J53" s="33"/>
      <c r="K53" s="33"/>
      <c r="L53" s="33"/>
      <c r="M53" s="61"/>
    </row>
    <row r="54" spans="1:19" ht="20.25" customHeight="1" thickBot="1" thickTop="1">
      <c r="A54" s="63"/>
      <c r="B54" s="10" t="s">
        <v>8</v>
      </c>
      <c r="C54" s="21"/>
      <c r="D54" s="79">
        <f aca="true" t="shared" si="10" ref="D54:L54">SUM(D50:D53)</f>
        <v>1306000</v>
      </c>
      <c r="E54" s="79">
        <f t="shared" si="10"/>
        <v>343000</v>
      </c>
      <c r="F54" s="79">
        <f t="shared" si="10"/>
        <v>963000</v>
      </c>
      <c r="G54" s="79">
        <f t="shared" si="10"/>
        <v>17000</v>
      </c>
      <c r="H54" s="79">
        <f t="shared" si="10"/>
        <v>555000</v>
      </c>
      <c r="I54" s="79">
        <f t="shared" si="10"/>
        <v>300000</v>
      </c>
      <c r="J54" s="79">
        <f t="shared" si="10"/>
        <v>84000</v>
      </c>
      <c r="K54" s="79">
        <f t="shared" si="10"/>
        <v>7000</v>
      </c>
      <c r="L54" s="79">
        <f t="shared" si="10"/>
        <v>0</v>
      </c>
      <c r="M54" s="22"/>
      <c r="N54" s="2"/>
      <c r="O54" s="2"/>
      <c r="P54" s="2"/>
      <c r="Q54" s="2"/>
      <c r="R54" s="2"/>
      <c r="S54" s="2"/>
    </row>
    <row r="55" spans="1:13" ht="39" customHeight="1" thickTop="1">
      <c r="A55" s="12" t="s">
        <v>9</v>
      </c>
      <c r="B55" s="101" t="s">
        <v>34</v>
      </c>
      <c r="C55" s="57" t="s">
        <v>31</v>
      </c>
      <c r="D55" s="109">
        <v>22000</v>
      </c>
      <c r="E55" s="102">
        <v>6055</v>
      </c>
      <c r="F55" s="161">
        <v>15945</v>
      </c>
      <c r="G55" s="102">
        <v>10000</v>
      </c>
      <c r="H55" s="75"/>
      <c r="I55" s="75"/>
      <c r="J55" s="75"/>
      <c r="K55" s="109">
        <v>5945</v>
      </c>
      <c r="L55" s="75"/>
      <c r="M55" s="19"/>
    </row>
    <row r="56" spans="1:13" ht="41.25" customHeight="1">
      <c r="A56" s="30">
        <v>92109</v>
      </c>
      <c r="B56" s="101" t="s">
        <v>124</v>
      </c>
      <c r="C56" s="30">
        <v>2013</v>
      </c>
      <c r="D56" s="109">
        <v>8174</v>
      </c>
      <c r="E56" s="110"/>
      <c r="F56" s="109">
        <v>8174</v>
      </c>
      <c r="G56" s="110"/>
      <c r="H56" s="110"/>
      <c r="I56" s="110"/>
      <c r="J56" s="109"/>
      <c r="K56" s="109">
        <v>8174</v>
      </c>
      <c r="L56" s="83"/>
      <c r="M56" s="30"/>
    </row>
    <row r="57" spans="1:13" ht="33" customHeight="1">
      <c r="A57" s="30">
        <v>92109</v>
      </c>
      <c r="B57" s="51" t="s">
        <v>35</v>
      </c>
      <c r="C57" s="41" t="s">
        <v>31</v>
      </c>
      <c r="D57" s="77">
        <v>30019</v>
      </c>
      <c r="E57" s="102">
        <v>12019</v>
      </c>
      <c r="F57" s="162">
        <v>18000</v>
      </c>
      <c r="G57" s="32">
        <v>12000</v>
      </c>
      <c r="H57" s="42">
        <v>6000</v>
      </c>
      <c r="I57" s="78"/>
      <c r="J57" s="77"/>
      <c r="K57" s="77"/>
      <c r="L57" s="32"/>
      <c r="M57" s="49" t="s">
        <v>53</v>
      </c>
    </row>
    <row r="58" spans="1:13" ht="36" customHeight="1">
      <c r="A58" s="50">
        <v>92109</v>
      </c>
      <c r="B58" s="101" t="s">
        <v>52</v>
      </c>
      <c r="C58" s="57" t="s">
        <v>31</v>
      </c>
      <c r="D58" s="102">
        <v>30000</v>
      </c>
      <c r="E58" s="102">
        <v>3000</v>
      </c>
      <c r="F58" s="143">
        <v>27000</v>
      </c>
      <c r="G58" s="15">
        <v>10000</v>
      </c>
      <c r="H58" s="44">
        <v>17000</v>
      </c>
      <c r="I58" s="43"/>
      <c r="J58" s="102"/>
      <c r="K58" s="102"/>
      <c r="L58" s="15"/>
      <c r="M58" s="30" t="s">
        <v>53</v>
      </c>
    </row>
    <row r="59" spans="1:13" ht="52.5" customHeight="1">
      <c r="A59" s="30">
        <v>92109</v>
      </c>
      <c r="B59" s="145" t="s">
        <v>125</v>
      </c>
      <c r="C59" s="57">
        <v>2013</v>
      </c>
      <c r="D59" s="102">
        <v>50000</v>
      </c>
      <c r="E59" s="113"/>
      <c r="F59" s="143">
        <v>50000</v>
      </c>
      <c r="G59" s="15">
        <v>50000</v>
      </c>
      <c r="H59" s="114"/>
      <c r="I59" s="43"/>
      <c r="J59" s="102"/>
      <c r="K59" s="102"/>
      <c r="L59" s="15"/>
      <c r="M59" s="30"/>
    </row>
    <row r="60" spans="1:13" ht="36.75" customHeight="1">
      <c r="A60" s="30">
        <v>92120</v>
      </c>
      <c r="B60" s="145" t="s">
        <v>94</v>
      </c>
      <c r="C60" s="57" t="s">
        <v>72</v>
      </c>
      <c r="D60" s="102">
        <v>93000</v>
      </c>
      <c r="E60" s="43"/>
      <c r="F60" s="143">
        <v>8000</v>
      </c>
      <c r="G60" s="15">
        <v>8000</v>
      </c>
      <c r="H60" s="15"/>
      <c r="I60" s="43"/>
      <c r="J60" s="102"/>
      <c r="K60" s="102"/>
      <c r="L60" s="39">
        <v>85000</v>
      </c>
      <c r="M60" s="153" t="s">
        <v>110</v>
      </c>
    </row>
    <row r="61" spans="1:13" ht="40.5" customHeight="1" thickBot="1">
      <c r="A61" s="176" t="s">
        <v>40</v>
      </c>
      <c r="B61" s="177" t="s">
        <v>95</v>
      </c>
      <c r="C61" s="178" t="s">
        <v>72</v>
      </c>
      <c r="D61" s="45">
        <v>95000</v>
      </c>
      <c r="E61" s="45"/>
      <c r="F61" s="179">
        <v>10000</v>
      </c>
      <c r="G61" s="45">
        <v>10000</v>
      </c>
      <c r="H61" s="45"/>
      <c r="I61" s="45"/>
      <c r="J61" s="45"/>
      <c r="K61" s="45"/>
      <c r="L61" s="198">
        <v>85000</v>
      </c>
      <c r="M61" s="179" t="s">
        <v>110</v>
      </c>
    </row>
    <row r="62" spans="1:16" ht="31.5" customHeight="1" thickBot="1" thickTop="1">
      <c r="A62" s="63"/>
      <c r="B62" s="10" t="s">
        <v>10</v>
      </c>
      <c r="C62" s="21"/>
      <c r="D62" s="22">
        <f aca="true" t="shared" si="11" ref="D62:L62">SUM(D55:D61)</f>
        <v>328193</v>
      </c>
      <c r="E62" s="22">
        <f t="shared" si="11"/>
        <v>21074</v>
      </c>
      <c r="F62" s="22">
        <f t="shared" si="11"/>
        <v>137119</v>
      </c>
      <c r="G62" s="22">
        <f t="shared" si="11"/>
        <v>100000</v>
      </c>
      <c r="H62" s="22">
        <f t="shared" si="11"/>
        <v>23000</v>
      </c>
      <c r="I62" s="22">
        <f t="shared" si="11"/>
        <v>0</v>
      </c>
      <c r="J62" s="22">
        <f t="shared" si="11"/>
        <v>0</v>
      </c>
      <c r="K62" s="22">
        <f t="shared" si="11"/>
        <v>14119</v>
      </c>
      <c r="L62" s="22">
        <f t="shared" si="11"/>
        <v>170000</v>
      </c>
      <c r="M62" s="22">
        <f>SUM(M50:M61)</f>
        <v>0</v>
      </c>
      <c r="N62" s="2"/>
      <c r="O62" s="2"/>
      <c r="P62" s="2"/>
    </row>
    <row r="63" spans="1:16" ht="20.25" customHeight="1" thickTop="1">
      <c r="A63" s="195"/>
      <c r="B63" s="137"/>
      <c r="C63" s="196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2"/>
      <c r="O63" s="2"/>
      <c r="P63" s="2"/>
    </row>
    <row r="64" spans="1:16" ht="64.5" customHeight="1">
      <c r="A64" s="6" t="s">
        <v>0</v>
      </c>
      <c r="B64" s="209" t="s">
        <v>12</v>
      </c>
      <c r="C64" s="209" t="s">
        <v>1</v>
      </c>
      <c r="D64" s="209" t="s">
        <v>2</v>
      </c>
      <c r="E64" s="6" t="s">
        <v>3</v>
      </c>
      <c r="F64" s="209" t="s">
        <v>58</v>
      </c>
      <c r="G64" s="209" t="s">
        <v>4</v>
      </c>
      <c r="H64" s="209"/>
      <c r="I64" s="209"/>
      <c r="J64" s="209"/>
      <c r="K64" s="209"/>
      <c r="L64" s="209"/>
      <c r="M64" s="209"/>
      <c r="N64" s="2"/>
      <c r="O64" s="2"/>
      <c r="P64" s="2"/>
    </row>
    <row r="65" spans="1:16" ht="48.75" customHeight="1">
      <c r="A65" s="6" t="s">
        <v>11</v>
      </c>
      <c r="B65" s="209"/>
      <c r="C65" s="209"/>
      <c r="D65" s="209"/>
      <c r="E65" s="6" t="s">
        <v>57</v>
      </c>
      <c r="F65" s="209"/>
      <c r="G65" s="6" t="s">
        <v>13</v>
      </c>
      <c r="H65" s="6" t="s">
        <v>18</v>
      </c>
      <c r="I65" s="6" t="s">
        <v>121</v>
      </c>
      <c r="J65" s="6" t="s">
        <v>37</v>
      </c>
      <c r="K65" s="6" t="s">
        <v>38</v>
      </c>
      <c r="L65" s="6" t="s">
        <v>29</v>
      </c>
      <c r="M65" s="6" t="s">
        <v>16</v>
      </c>
      <c r="N65" s="2"/>
      <c r="O65" s="2"/>
      <c r="P65" s="2"/>
    </row>
    <row r="66" spans="1:16" ht="30.75" customHeight="1">
      <c r="A66" s="30">
        <v>92601</v>
      </c>
      <c r="B66" s="101" t="s">
        <v>111</v>
      </c>
      <c r="C66" s="57">
        <v>2013</v>
      </c>
      <c r="D66" s="15">
        <v>8500</v>
      </c>
      <c r="E66" s="30"/>
      <c r="F66" s="15">
        <v>8500</v>
      </c>
      <c r="G66" s="30"/>
      <c r="H66" s="30"/>
      <c r="I66" s="30"/>
      <c r="J66" s="30"/>
      <c r="K66" s="15">
        <v>8500</v>
      </c>
      <c r="L66" s="30"/>
      <c r="M66" s="30"/>
      <c r="N66" s="2"/>
      <c r="O66" s="2"/>
      <c r="P66" s="2"/>
    </row>
    <row r="67" spans="1:16" ht="27.75" customHeight="1">
      <c r="A67" s="48" t="s">
        <v>23</v>
      </c>
      <c r="B67" s="13" t="s">
        <v>85</v>
      </c>
      <c r="C67" s="14">
        <v>2013</v>
      </c>
      <c r="D67" s="15">
        <v>13000</v>
      </c>
      <c r="E67" s="15"/>
      <c r="F67" s="153">
        <v>13000</v>
      </c>
      <c r="G67" s="15">
        <v>0</v>
      </c>
      <c r="H67" s="23"/>
      <c r="I67" s="44"/>
      <c r="J67" s="15"/>
      <c r="K67" s="15">
        <v>13000</v>
      </c>
      <c r="L67" s="44"/>
      <c r="M67" s="15"/>
      <c r="N67" s="2"/>
      <c r="O67" s="2"/>
      <c r="P67" s="2"/>
    </row>
    <row r="68" spans="1:16" ht="28.5" customHeight="1">
      <c r="A68" s="48" t="s">
        <v>23</v>
      </c>
      <c r="B68" s="13" t="s">
        <v>86</v>
      </c>
      <c r="C68" s="57">
        <v>2013</v>
      </c>
      <c r="D68" s="44">
        <v>7229</v>
      </c>
      <c r="E68" s="44"/>
      <c r="F68" s="163">
        <v>7229</v>
      </c>
      <c r="G68" s="44"/>
      <c r="H68" s="23"/>
      <c r="I68" s="23"/>
      <c r="J68" s="23"/>
      <c r="K68" s="44">
        <v>7229</v>
      </c>
      <c r="L68" s="23"/>
      <c r="M68" s="23"/>
      <c r="N68" s="2"/>
      <c r="O68" s="2"/>
      <c r="P68" s="2"/>
    </row>
    <row r="69" spans="1:16" ht="60">
      <c r="A69" s="48" t="s">
        <v>60</v>
      </c>
      <c r="B69" s="187" t="s">
        <v>106</v>
      </c>
      <c r="C69" s="57" t="s">
        <v>93</v>
      </c>
      <c r="D69" s="44">
        <v>55000</v>
      </c>
      <c r="E69" s="44"/>
      <c r="F69" s="163">
        <v>15000</v>
      </c>
      <c r="G69" s="44">
        <v>15000</v>
      </c>
      <c r="H69" s="23"/>
      <c r="I69" s="23"/>
      <c r="J69" s="23"/>
      <c r="K69" s="44"/>
      <c r="L69" s="44">
        <v>40000</v>
      </c>
      <c r="M69" s="23"/>
      <c r="N69" s="2"/>
      <c r="O69" s="2"/>
      <c r="P69" s="2"/>
    </row>
    <row r="70" spans="1:16" ht="62.25" customHeight="1" thickBot="1">
      <c r="A70" s="126" t="s">
        <v>60</v>
      </c>
      <c r="B70" s="164" t="s">
        <v>62</v>
      </c>
      <c r="C70" s="55" t="s">
        <v>61</v>
      </c>
      <c r="D70" s="56">
        <v>75000</v>
      </c>
      <c r="E70" s="56"/>
      <c r="F70" s="154">
        <v>25000</v>
      </c>
      <c r="G70" s="56">
        <v>25000</v>
      </c>
      <c r="H70" s="54"/>
      <c r="I70" s="54"/>
      <c r="J70" s="56"/>
      <c r="K70" s="54"/>
      <c r="L70" s="56">
        <v>50000</v>
      </c>
      <c r="M70" s="54"/>
      <c r="N70" s="2"/>
      <c r="O70" s="2"/>
      <c r="P70" s="2"/>
    </row>
    <row r="71" spans="1:13" ht="24" customHeight="1" thickBot="1" thickTop="1">
      <c r="A71" s="27"/>
      <c r="B71" s="210" t="s">
        <v>21</v>
      </c>
      <c r="C71" s="211"/>
      <c r="D71" s="22">
        <f>SUM(D66:D70)</f>
        <v>158729</v>
      </c>
      <c r="E71" s="22">
        <f aca="true" t="shared" si="12" ref="E71:L71">SUM(E66:E70)</f>
        <v>0</v>
      </c>
      <c r="F71" s="22">
        <f t="shared" si="12"/>
        <v>68729</v>
      </c>
      <c r="G71" s="22">
        <f t="shared" si="12"/>
        <v>40000</v>
      </c>
      <c r="H71" s="22">
        <f t="shared" si="12"/>
        <v>0</v>
      </c>
      <c r="I71" s="22">
        <f t="shared" si="12"/>
        <v>0</v>
      </c>
      <c r="J71" s="22">
        <f t="shared" si="12"/>
        <v>0</v>
      </c>
      <c r="K71" s="22">
        <f t="shared" si="12"/>
        <v>28729</v>
      </c>
      <c r="L71" s="22">
        <f t="shared" si="12"/>
        <v>90000</v>
      </c>
      <c r="M71" s="22">
        <f>SUM(M67:M70)</f>
        <v>0</v>
      </c>
    </row>
    <row r="72" spans="1:13" ht="23.25" customHeight="1" thickBot="1" thickTop="1">
      <c r="A72" s="28"/>
      <c r="B72" s="216" t="s">
        <v>41</v>
      </c>
      <c r="C72" s="217"/>
      <c r="D72" s="94">
        <f>D17+D20+D22+D32+D36+D34+D38+D42+D44+D49+D54+D62+D71</f>
        <v>26998400</v>
      </c>
      <c r="E72" s="94">
        <f>E17+E20+E22+E34+E36+E38+E42+E44+E49+E54+E62+E32</f>
        <v>2399303</v>
      </c>
      <c r="F72" s="94">
        <f>F17+F20+F22+F32+F34+F36+F38+F42+F44+F49+F54+F62+F71</f>
        <v>7012941</v>
      </c>
      <c r="G72" s="94">
        <f>G17+G20+G22+G32+G34+G36+G38+G42+G44+G49+G54+G62+G71</f>
        <v>2386918</v>
      </c>
      <c r="H72" s="94">
        <f>H17+H20+H22+H32+H34+H36+H38+H42+H44+H49+H54+H62+H71</f>
        <v>2620874</v>
      </c>
      <c r="I72" s="94">
        <f>I17+I20+I22+I32+I34+I36+I38+I42+I44+I49+I54+I62+I71</f>
        <v>1160000</v>
      </c>
      <c r="J72" s="94">
        <f>J17+J20+J22+J32+J34+J36+J38+J42+J44+J49+J54+J62+J71</f>
        <v>777167</v>
      </c>
      <c r="K72" s="94">
        <f>K17+K20+K22+K32+K34+K36+K38+K42+K44+K49+K54+K62+K71</f>
        <v>67982</v>
      </c>
      <c r="L72" s="94">
        <f>L17+L22+L32+L34+L36+L49+L71+L62</f>
        <v>17586156</v>
      </c>
      <c r="M72" s="29">
        <f>M17+M20+M22+M32+M34+M38+M42+M44+M49+M54+M62+M71</f>
        <v>0</v>
      </c>
    </row>
    <row r="73" spans="1:13" ht="23.25" customHeight="1" thickBot="1" thickTop="1">
      <c r="A73" s="118"/>
      <c r="B73" s="216" t="s">
        <v>123</v>
      </c>
      <c r="C73" s="217"/>
      <c r="D73" s="184">
        <v>60600</v>
      </c>
      <c r="E73" s="95"/>
      <c r="F73" s="166">
        <v>60600</v>
      </c>
      <c r="G73" s="95">
        <v>60600</v>
      </c>
      <c r="H73" s="95"/>
      <c r="I73" s="95"/>
      <c r="J73" s="95"/>
      <c r="K73" s="95"/>
      <c r="L73" s="95"/>
      <c r="M73" s="58"/>
    </row>
    <row r="74" spans="1:13" ht="26.25" customHeight="1" thickBot="1" thickTop="1">
      <c r="A74" s="58"/>
      <c r="B74" s="216" t="s">
        <v>59</v>
      </c>
      <c r="C74" s="217"/>
      <c r="D74" s="184">
        <v>1378528</v>
      </c>
      <c r="E74" s="95">
        <v>483528</v>
      </c>
      <c r="F74" s="166">
        <v>290000</v>
      </c>
      <c r="G74" s="95">
        <v>290000</v>
      </c>
      <c r="H74" s="95"/>
      <c r="I74" s="95"/>
      <c r="J74" s="95"/>
      <c r="K74" s="95"/>
      <c r="L74" s="95">
        <v>605000</v>
      </c>
      <c r="M74" s="181" t="s">
        <v>77</v>
      </c>
    </row>
    <row r="75" spans="1:13" ht="21.75" customHeight="1" thickBot="1" thickTop="1">
      <c r="A75" s="96"/>
      <c r="B75" s="218" t="s">
        <v>49</v>
      </c>
      <c r="C75" s="219"/>
      <c r="D75" s="185">
        <f>D72+D74+D73</f>
        <v>28437528</v>
      </c>
      <c r="E75" s="97">
        <f>E72+E74+E73</f>
        <v>2882831</v>
      </c>
      <c r="F75" s="97">
        <f>F72+F73+F74</f>
        <v>7363541</v>
      </c>
      <c r="G75" s="97">
        <f>G72+G73+G74</f>
        <v>2737518</v>
      </c>
      <c r="H75" s="97">
        <f>H72+H74</f>
        <v>2620874</v>
      </c>
      <c r="I75" s="97">
        <f>I72+I74</f>
        <v>1160000</v>
      </c>
      <c r="J75" s="97">
        <f>J72+J74</f>
        <v>777167</v>
      </c>
      <c r="K75" s="97">
        <f>K72+K74</f>
        <v>67982</v>
      </c>
      <c r="L75" s="97">
        <f>L72+L74</f>
        <v>18191156</v>
      </c>
      <c r="M75" s="98"/>
    </row>
    <row r="76" spans="1:13" ht="19.5" customHeight="1" thickBot="1" thickTop="1">
      <c r="A76" s="96"/>
      <c r="B76" s="214" t="s">
        <v>50</v>
      </c>
      <c r="C76" s="215"/>
      <c r="D76" s="98">
        <f>D75</f>
        <v>28437528</v>
      </c>
      <c r="E76" s="98">
        <f aca="true" t="shared" si="13" ref="E76:M76">E75</f>
        <v>2882831</v>
      </c>
      <c r="F76" s="98">
        <f t="shared" si="13"/>
        <v>7363541</v>
      </c>
      <c r="G76" s="98">
        <f t="shared" si="13"/>
        <v>2737518</v>
      </c>
      <c r="H76" s="98">
        <f t="shared" si="13"/>
        <v>2620874</v>
      </c>
      <c r="I76" s="98">
        <f t="shared" si="13"/>
        <v>1160000</v>
      </c>
      <c r="J76" s="98">
        <f t="shared" si="13"/>
        <v>777167</v>
      </c>
      <c r="K76" s="98">
        <f t="shared" si="13"/>
        <v>67982</v>
      </c>
      <c r="L76" s="98">
        <f t="shared" si="13"/>
        <v>18191156</v>
      </c>
      <c r="M76" s="98">
        <f t="shared" si="13"/>
        <v>0</v>
      </c>
    </row>
    <row r="77" spans="1:13" ht="19.5" customHeight="1" thickTop="1">
      <c r="A77" s="173"/>
      <c r="B77" s="174"/>
      <c r="C77" s="174"/>
      <c r="D77" s="175"/>
      <c r="E77" s="175"/>
      <c r="F77" s="175"/>
      <c r="G77" s="175"/>
      <c r="H77" s="175"/>
      <c r="I77" s="175"/>
      <c r="J77" s="175"/>
      <c r="K77" s="175"/>
      <c r="L77" s="175"/>
      <c r="M77" s="175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 t="s">
        <v>69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 t="s">
        <v>68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 t="s">
        <v>71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</sheetData>
  <sheetProtection/>
  <mergeCells count="27">
    <mergeCell ref="B76:C76"/>
    <mergeCell ref="B72:C72"/>
    <mergeCell ref="B75:C75"/>
    <mergeCell ref="B74:C74"/>
    <mergeCell ref="B73:C73"/>
    <mergeCell ref="A8:M8"/>
    <mergeCell ref="B10:B11"/>
    <mergeCell ref="C10:C11"/>
    <mergeCell ref="D10:D11"/>
    <mergeCell ref="G10:M10"/>
    <mergeCell ref="F10:F11"/>
    <mergeCell ref="B24:B25"/>
    <mergeCell ref="D24:D25"/>
    <mergeCell ref="F24:F25"/>
    <mergeCell ref="G46:M46"/>
    <mergeCell ref="C24:C25"/>
    <mergeCell ref="C46:C47"/>
    <mergeCell ref="D46:D47"/>
    <mergeCell ref="F46:F47"/>
    <mergeCell ref="G24:M24"/>
    <mergeCell ref="F64:F65"/>
    <mergeCell ref="G64:M64"/>
    <mergeCell ref="B46:B47"/>
    <mergeCell ref="B71:C71"/>
    <mergeCell ref="B64:B65"/>
    <mergeCell ref="C64:C65"/>
    <mergeCell ref="D64:D65"/>
  </mergeCells>
  <printOptions/>
  <pageMargins left="0.5905511811023623" right="0" top="0.5905511811023623" bottom="0.3937007874015748" header="0.5118110236220472" footer="0.5118110236220472"/>
  <pageSetup fitToHeight="0" fitToWidth="1" horizontalDpi="600" verticalDpi="600" orientation="landscape" paperSize="9" scale="81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Hanna Jesionowska</cp:lastModifiedBy>
  <cp:lastPrinted>2012-11-14T14:57:36Z</cp:lastPrinted>
  <dcterms:created xsi:type="dcterms:W3CDTF">2006-11-08T10:59:38Z</dcterms:created>
  <dcterms:modified xsi:type="dcterms:W3CDTF">2012-11-14T15:00:16Z</dcterms:modified>
  <cp:category/>
  <cp:version/>
  <cp:contentType/>
  <cp:contentStatus/>
</cp:coreProperties>
</file>