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 tabRatio="631"/>
  </bookViews>
  <sheets>
    <sheet name="Zakładka nr 1" sheetId="13" r:id="rId1"/>
    <sheet name="Zakładka nr 2" sheetId="3" r:id="rId2"/>
    <sheet name="Zakładka nr 3" sheetId="4" r:id="rId3"/>
    <sheet name="Zakładka nr 4" sheetId="5" r:id="rId4"/>
    <sheet name="Zakładka nr 5" sheetId="11" r:id="rId5"/>
    <sheet name="Zakładka nr 6" sheetId="14" r:id="rId6"/>
  </sheets>
  <definedNames>
    <definedName name="_xlnm._FilterDatabase" localSheetId="3" hidden="1">'Zakładka nr 4'!$B$5:$W$5</definedName>
    <definedName name="A1060000">#REF!</definedName>
    <definedName name="A10600000">#REF!</definedName>
    <definedName name="A1400000">'Zakładka nr 6'!#REF!</definedName>
    <definedName name="B1090000">'Zakładka nr 6'!$C$1008345</definedName>
    <definedName name="end">#REF!</definedName>
    <definedName name="_xlnm.Print_Area" localSheetId="0">'Zakładka nr 1'!$A$1:$L$17</definedName>
    <definedName name="_xlnm.Print_Area" localSheetId="1">'Zakładka nr 2'!$A$1:$P$291</definedName>
    <definedName name="_xlnm.Print_Area" localSheetId="2">'Zakładka nr 3'!$A$1:$E$54</definedName>
    <definedName name="_xlnm.Print_Area" localSheetId="4">'Zakładka nr 5'!$A$1:$G$107</definedName>
    <definedName name="_xlnm.Print_Area" localSheetId="5">'Zakładka nr 6'!$A$1:$K$40</definedName>
  </definedNames>
  <calcPr calcId="145621"/>
</workbook>
</file>

<file path=xl/calcChain.xml><?xml version="1.0" encoding="utf-8"?>
<calcChain xmlns="http://schemas.openxmlformats.org/spreadsheetml/2006/main">
  <c r="D284" i="3" l="1"/>
  <c r="D283" i="3"/>
  <c r="D48" i="3" l="1"/>
  <c r="D47" i="3"/>
  <c r="D20" i="3"/>
  <c r="D15" i="3"/>
  <c r="D5" i="3"/>
  <c r="D9" i="3"/>
  <c r="D30" i="14" l="1"/>
  <c r="E30" i="14"/>
  <c r="F30" i="14"/>
  <c r="G30" i="14" l="1"/>
  <c r="E31" i="14"/>
  <c r="D48" i="4" l="1"/>
  <c r="D279" i="3"/>
  <c r="D46" i="4"/>
  <c r="D271" i="3"/>
  <c r="D36" i="4"/>
  <c r="D261" i="3"/>
  <c r="D29" i="4"/>
  <c r="D19" i="4"/>
  <c r="D254" i="3"/>
  <c r="D276" i="3"/>
  <c r="D275" i="3"/>
  <c r="D268" i="3"/>
  <c r="D265" i="3"/>
  <c r="D266" i="3"/>
  <c r="D259" i="3"/>
  <c r="D258" i="3"/>
  <c r="D247" i="3"/>
  <c r="D246" i="3"/>
  <c r="D245" i="3"/>
  <c r="D209" i="3"/>
  <c r="D208" i="3"/>
  <c r="D86" i="3"/>
  <c r="D82" i="3"/>
  <c r="D83" i="3"/>
  <c r="D72" i="3"/>
  <c r="D73" i="3"/>
  <c r="D74" i="3"/>
  <c r="D75" i="3"/>
  <c r="D76" i="3"/>
  <c r="D77" i="3"/>
  <c r="D78" i="3"/>
  <c r="D79" i="3"/>
  <c r="D80" i="3"/>
  <c r="D81" i="3"/>
  <c r="D71" i="3"/>
  <c r="D70" i="3"/>
  <c r="D69" i="3"/>
  <c r="D68" i="3"/>
  <c r="D67" i="3"/>
  <c r="D66" i="3"/>
  <c r="D65" i="3"/>
  <c r="D64" i="3"/>
  <c r="D57" i="3"/>
  <c r="D56" i="3"/>
  <c r="D55" i="3"/>
  <c r="D53" i="3"/>
  <c r="D52" i="3"/>
  <c r="D51" i="3"/>
  <c r="D4" i="3"/>
  <c r="D285" i="3" l="1"/>
  <c r="D49" i="3"/>
  <c r="D45" i="3"/>
  <c r="D44" i="3"/>
  <c r="D42" i="3"/>
  <c r="D40" i="3"/>
  <c r="D39" i="3"/>
  <c r="D33" i="3"/>
  <c r="D34" i="3"/>
  <c r="D35" i="3"/>
  <c r="D36" i="3"/>
  <c r="D32" i="3"/>
  <c r="D29" i="3"/>
  <c r="D28" i="3"/>
  <c r="D23" i="3"/>
  <c r="D24" i="3"/>
  <c r="D25" i="3"/>
  <c r="D26" i="3"/>
  <c r="D22" i="3"/>
  <c r="D18" i="3"/>
  <c r="D17" i="3"/>
  <c r="D13" i="3"/>
  <c r="D14" i="3"/>
  <c r="D12" i="3"/>
  <c r="D8" i="3"/>
  <c r="D7" i="3"/>
  <c r="D11" i="3"/>
  <c r="F244" i="3" l="1"/>
  <c r="D244" i="3" l="1"/>
  <c r="D10" i="4"/>
  <c r="D52" i="4" s="1"/>
  <c r="D4" i="4"/>
  <c r="D51" i="4" s="1"/>
  <c r="D53" i="4" s="1"/>
  <c r="D286" i="3" l="1"/>
  <c r="D282" i="3"/>
  <c r="G33" i="14"/>
  <c r="F33" i="14"/>
  <c r="E33" i="14"/>
  <c r="D33" i="14"/>
  <c r="G38" i="14" l="1"/>
  <c r="F38" i="14"/>
  <c r="E38" i="14"/>
  <c r="D38" i="14"/>
  <c r="F27" i="14"/>
  <c r="H33" i="14" l="1"/>
  <c r="H38" i="14"/>
</calcChain>
</file>

<file path=xl/sharedStrings.xml><?xml version="1.0" encoding="utf-8"?>
<sst xmlns="http://schemas.openxmlformats.org/spreadsheetml/2006/main" count="2641" uniqueCount="909">
  <si>
    <t>Lp.</t>
  </si>
  <si>
    <t>Zakres ubezpieczenia</t>
  </si>
  <si>
    <t>1.</t>
  </si>
  <si>
    <t>2.</t>
  </si>
  <si>
    <t>3.</t>
  </si>
  <si>
    <t>4.</t>
  </si>
  <si>
    <t>5.</t>
  </si>
  <si>
    <t>6.</t>
  </si>
  <si>
    <t>7.</t>
  </si>
  <si>
    <t>8.</t>
  </si>
  <si>
    <t>OC</t>
  </si>
  <si>
    <t>Jednostka</t>
  </si>
  <si>
    <t>AC</t>
  </si>
  <si>
    <t>Materiał</t>
  </si>
  <si>
    <t>Przedmiot ubezpieczenia</t>
  </si>
  <si>
    <t>Powierzchnia w m2</t>
  </si>
  <si>
    <t>Rok budowy budynku</t>
  </si>
  <si>
    <t>Ścian</t>
  </si>
  <si>
    <t>Stropów</t>
  </si>
  <si>
    <t>Pokrycie dachu</t>
  </si>
  <si>
    <t>Razem:</t>
  </si>
  <si>
    <t>Suma ubezpieczenia</t>
  </si>
  <si>
    <t>Sprzęt elektroniczny stacjonarny</t>
  </si>
  <si>
    <t>Sprzęt elektroniczny przenośny</t>
  </si>
  <si>
    <t>Aktualna suma AC</t>
  </si>
  <si>
    <t>Suma ubezpieczenia w zł</t>
  </si>
  <si>
    <t>Liczba miejsc</t>
  </si>
  <si>
    <t>Użytkownik</t>
  </si>
  <si>
    <t>Marka</t>
  </si>
  <si>
    <t>Zabezpieczenia przeciwpożarowe</t>
  </si>
  <si>
    <t>Zabezpieczenia przeciwkradzieżowe</t>
  </si>
  <si>
    <t>Monitoring</t>
  </si>
  <si>
    <t>Ubezpieczający</t>
  </si>
  <si>
    <t>Ubezpieczony</t>
  </si>
  <si>
    <t>UWAGI</t>
  </si>
  <si>
    <t>Konstrukcja dachu</t>
  </si>
  <si>
    <t xml:space="preserve">WYKAZ POJAZDÓW </t>
  </si>
  <si>
    <t>Dane pojazdu</t>
  </si>
  <si>
    <t>Rodzaj pojazdu</t>
  </si>
  <si>
    <t>Rok produkcji</t>
  </si>
  <si>
    <t>Numer rejestracyjny</t>
  </si>
  <si>
    <t>Moc silnika [kW]</t>
  </si>
  <si>
    <t>NNW</t>
  </si>
  <si>
    <t>Model / Typ / Wersja</t>
  </si>
  <si>
    <t>Pojemność silnika [cm3]</t>
  </si>
  <si>
    <t>Ładowność 
[kg]</t>
  </si>
  <si>
    <t>DMC 
[kg]</t>
  </si>
  <si>
    <t>Numer fabryczny lub inwentarzowy</t>
  </si>
  <si>
    <t>Nr nadwozia / podwozia [VIN]</t>
  </si>
  <si>
    <t>Konserwator zabytków</t>
  </si>
  <si>
    <t>Budynek</t>
  </si>
  <si>
    <t>Marka, typ/model/wersja</t>
  </si>
  <si>
    <t>POZOSTAŁE POJAZDY WOLNOBIEŻNE</t>
  </si>
  <si>
    <t>Rok budowy budynku / data przyjęcia</t>
  </si>
  <si>
    <t>Adres</t>
  </si>
  <si>
    <t>REGON</t>
  </si>
  <si>
    <t>NIP</t>
  </si>
  <si>
    <t>Opis działalności</t>
  </si>
  <si>
    <t>Pełna nazwa jednostki</t>
  </si>
  <si>
    <t>Nauczycieli</t>
  </si>
  <si>
    <t xml:space="preserve">Liczba zatrudnionych </t>
  </si>
  <si>
    <t>Ogółem</t>
  </si>
  <si>
    <t>Kod pocztowy</t>
  </si>
  <si>
    <t>Ulica</t>
  </si>
  <si>
    <t>Liczba uczniów</t>
  </si>
  <si>
    <t>Przeważające PKD</t>
  </si>
  <si>
    <t>Rodzaj SU w AC</t>
  </si>
  <si>
    <t>Polisa</t>
  </si>
  <si>
    <t>Ryzyko</t>
  </si>
  <si>
    <t>Oznaczenie ryzyka</t>
  </si>
  <si>
    <t>Data wystąpienia szkody lub zgłoszenia</t>
  </si>
  <si>
    <t>Wypłata</t>
  </si>
  <si>
    <t>Rezerwa</t>
  </si>
  <si>
    <t>TU</t>
  </si>
  <si>
    <t>OC p.p.m.</t>
  </si>
  <si>
    <t>Majątkowe</t>
  </si>
  <si>
    <t>Odpowiedzialność cywilna</t>
  </si>
  <si>
    <t>Rezerwy</t>
  </si>
  <si>
    <t>Razem</t>
  </si>
  <si>
    <t>AC p.p.m.</t>
  </si>
  <si>
    <t>NNW p.p.m.</t>
  </si>
  <si>
    <t>Budowle</t>
  </si>
  <si>
    <t>Zamawiający pozostawia sobie prawo do zmiany rodzaju wartości przedmiotu ubezpieczenia.</t>
  </si>
  <si>
    <t>Zamawiający pozostawia sobie prawo do ostatecznej weryfikacji wykazów majątkowych po rozstrzygnięciu postępowania.</t>
  </si>
  <si>
    <t xml:space="preserve">Zamawiający informuje, że przed rozpoczęciem okresu ubezpieczenia lub w czasie jego trwania, może dojść do zmiany jednostek zarządzających poszczególnymi składnikami mienia. 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</si>
  <si>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</si>
  <si>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</si>
  <si>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</si>
  <si>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</si>
  <si>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</si>
  <si>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</si>
  <si>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</si>
  <si>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</si>
  <si>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</si>
  <si>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</si>
  <si>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</si>
  <si>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</si>
  <si>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</si>
  <si>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</si>
  <si>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</si>
  <si>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</si>
  <si>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</si>
  <si>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</si>
  <si>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</si>
  <si>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</si>
  <si>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</si>
  <si>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</si>
  <si>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</si>
  <si>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</si>
  <si>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</si>
  <si>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</si>
  <si>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</si>
  <si>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</si>
  <si>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</si>
  <si>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</si>
  <si>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</si>
  <si>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</si>
  <si>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</si>
  <si>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</si>
  <si>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</si>
  <si>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</si>
  <si>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</si>
  <si>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</si>
  <si>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</si>
  <si>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</si>
  <si>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</si>
  <si>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</si>
  <si>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</si>
  <si>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</si>
  <si>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</si>
  <si>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</si>
  <si>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</si>
  <si>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</si>
  <si>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</si>
  <si>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</si>
  <si>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</si>
  <si>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</si>
  <si>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</si>
  <si>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</si>
  <si>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</si>
  <si>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</si>
  <si>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</si>
  <si>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</si>
  <si>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</si>
  <si>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</si>
  <si>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</si>
  <si>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</si>
  <si>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</si>
  <si>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</si>
  <si>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</si>
  <si>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</si>
  <si>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</si>
  <si>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</si>
  <si>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</si>
  <si>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</si>
  <si>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</si>
  <si>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</si>
  <si>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</si>
  <si>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</si>
  <si>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</si>
  <si>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</si>
  <si>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</si>
  <si>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</si>
  <si>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</si>
  <si>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</si>
  <si>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</si>
  <si>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</si>
  <si>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</si>
  <si>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</si>
  <si>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</si>
  <si>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</si>
  <si>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</si>
  <si>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</si>
  <si>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</si>
  <si>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</si>
  <si>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</si>
  <si>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</si>
  <si>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</si>
  <si>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</si>
  <si>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</si>
  <si>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</si>
  <si>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</si>
  <si>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</si>
  <si>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</si>
  <si>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</si>
  <si>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</si>
  <si>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</si>
  <si>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</si>
  <si>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</si>
  <si>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</si>
  <si>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</si>
  <si>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</si>
  <si>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</si>
  <si>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</si>
  <si>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</si>
  <si>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</si>
  <si>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</si>
  <si>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</si>
  <si>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</si>
  <si>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</si>
  <si>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</si>
  <si>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</si>
  <si>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</si>
  <si>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</si>
  <si>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</si>
  <si>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</si>
  <si>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</si>
  <si>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</si>
  <si>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</si>
  <si>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</si>
  <si>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</si>
  <si>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</si>
  <si>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</si>
  <si>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</si>
  <si>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</si>
  <si>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</si>
  <si>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</si>
  <si>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</si>
  <si>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</si>
  <si>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</si>
  <si>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</si>
  <si>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</si>
  <si>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</si>
  <si>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</si>
  <si>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</si>
  <si>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</si>
  <si>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</si>
  <si>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</si>
  <si>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</si>
  <si>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</si>
  <si>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</si>
  <si>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</si>
  <si>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160.</t>
  </si>
  <si>
    <t>161.</t>
  </si>
  <si>
    <t>162.</t>
  </si>
  <si>
    <t>166.</t>
  </si>
  <si>
    <t>167.</t>
  </si>
  <si>
    <t>168.</t>
  </si>
  <si>
    <t>169.</t>
  </si>
  <si>
    <t>170.</t>
  </si>
  <si>
    <t>171.</t>
  </si>
  <si>
    <t>172.</t>
  </si>
  <si>
    <t>173.</t>
  </si>
  <si>
    <t>177.</t>
  </si>
  <si>
    <t>178.</t>
  </si>
  <si>
    <t>179.</t>
  </si>
  <si>
    <t>180.</t>
  </si>
  <si>
    <t>181.</t>
  </si>
  <si>
    <t>182.</t>
  </si>
  <si>
    <t>183.</t>
  </si>
  <si>
    <t>Oświetlenie drogowe Bielczyny-Windak dz.95</t>
  </si>
  <si>
    <t>Bielczyny-Windak</t>
  </si>
  <si>
    <t>Bielczyny</t>
  </si>
  <si>
    <t>Boisko piłkarskie Bielczyny</t>
  </si>
  <si>
    <t>Mała architektura przy świetl. Bielczyny</t>
  </si>
  <si>
    <t>Oświetlenie Bogusławki</t>
  </si>
  <si>
    <t>Bogusławki</t>
  </si>
  <si>
    <t>Oświetlenie Brąchnówko</t>
  </si>
  <si>
    <t>Brąchnówko</t>
  </si>
  <si>
    <t>Oświetlenie uliczne Brąchnówko</t>
  </si>
  <si>
    <t>Zabytkowy park wypoczynkowy w Brąchnówku</t>
  </si>
  <si>
    <t>Ogrodzenie szkoły</t>
  </si>
  <si>
    <t>Oświetlenie Browina</t>
  </si>
  <si>
    <t>Browina</t>
  </si>
  <si>
    <t>Oświetlenie uliczne Browina ul. Różana dz. 122/37</t>
  </si>
  <si>
    <t>Oświetlenie wsi</t>
  </si>
  <si>
    <t>Parking przy świetlicy Browina</t>
  </si>
  <si>
    <t>Otwarta strefa aktywności Browina</t>
  </si>
  <si>
    <t>Teren rekreacyjny przy świetlicy Browina</t>
  </si>
  <si>
    <t>Drzonówko</t>
  </si>
  <si>
    <t>Plac zabaw Drzonówko</t>
  </si>
  <si>
    <t>Oświetlenie drogowe Dziemiony dz. 4/2</t>
  </si>
  <si>
    <t>Dziemiony</t>
  </si>
  <si>
    <t>Otwarta strefa aktywności Dziemiony</t>
  </si>
  <si>
    <t>Oświetlenie drogowe Dźwierzno dz. 3/29</t>
  </si>
  <si>
    <t>Dźwierzno</t>
  </si>
  <si>
    <t>Oświetlenie Dźwierzno</t>
  </si>
  <si>
    <t>Boisko wielofunkcyjne Dźwierzno</t>
  </si>
  <si>
    <t>Teren rekreacyjny nad Jeziorem Dźwierzyńskim</t>
  </si>
  <si>
    <t>Oświetlenie Głuchowo</t>
  </si>
  <si>
    <t>Głuchowo</t>
  </si>
  <si>
    <t>Oświetlenie uliczne Głuchowo</t>
  </si>
  <si>
    <t>Boisko wielofunkcyjne Głuchowo</t>
  </si>
  <si>
    <t>Mała architektura Głuchowo LGR</t>
  </si>
  <si>
    <t>Plac przy świetlicy Głuchowo (polbruk)</t>
  </si>
  <si>
    <t>Plac zabaw Głuchowo</t>
  </si>
  <si>
    <t>Teren rekreacyjny przy świetlicy Głuchowo</t>
  </si>
  <si>
    <t>Oświetlenie Grzegorz</t>
  </si>
  <si>
    <t>Grzegorz</t>
  </si>
  <si>
    <t>Parking Grzegorz</t>
  </si>
  <si>
    <t>Miejsce wypoczynku na terenie LGD Ziemia Gotyku</t>
  </si>
  <si>
    <t>Oświetlenie Grzywna</t>
  </si>
  <si>
    <t>Grzywna</t>
  </si>
  <si>
    <t>oświetlenie Grzywna ul. Parkowa</t>
  </si>
  <si>
    <t xml:space="preserve">Oświetlenie wsi </t>
  </si>
  <si>
    <t>Parking Grzywna</t>
  </si>
  <si>
    <t>Boisko w Grzywnie</t>
  </si>
  <si>
    <t>Kompleks Boisk Orlik Grzywna</t>
  </si>
  <si>
    <t>Oczko wodne Grzywna</t>
  </si>
  <si>
    <t>Otwarta strefa aktywności Grzywna</t>
  </si>
  <si>
    <t>Plac przy boisku Orlik Grzywna</t>
  </si>
  <si>
    <t>Scena Grzywna</t>
  </si>
  <si>
    <t xml:space="preserve">Oświetlenie drogowe Kiełbasin </t>
  </si>
  <si>
    <t>Kiełbasin</t>
  </si>
  <si>
    <t>Kończewice</t>
  </si>
  <si>
    <t>Oświetlenie przy lasku w m. Kończewice</t>
  </si>
  <si>
    <t>Oświetlenie uliczne Kończewice</t>
  </si>
  <si>
    <t>Oświetlenie w m. Kończewice - przystanek</t>
  </si>
  <si>
    <t>Parking Kończewice</t>
  </si>
  <si>
    <t>Teren rekreacyjno-sportowy w Kończewicach</t>
  </si>
  <si>
    <t>Oaza sportowa Kończewice</t>
  </si>
  <si>
    <t>Boisko do siatkówki plażowej Kończewice</t>
  </si>
  <si>
    <t>Boisko przy szkole  Podstawowej w Kończewicach</t>
  </si>
  <si>
    <t>Boisko wielofunkcyjne kompleks Kończewice</t>
  </si>
  <si>
    <t>Centrum wsi Kończewice</t>
  </si>
  <si>
    <t>Miasteczko rowerowe Kończewice</t>
  </si>
  <si>
    <t>Plac przy świetlicy Kończewice</t>
  </si>
  <si>
    <t>Plac zabaw w centrum Kończewic</t>
  </si>
  <si>
    <t>Kuczwały</t>
  </si>
  <si>
    <t>Parking przy świetlicy Kuczwały</t>
  </si>
  <si>
    <t>Boisko wielofunkcyjne Kuczwały</t>
  </si>
  <si>
    <t>Centrum wsi Kuczwały</t>
  </si>
  <si>
    <t>Teren rekreacyjny z placem zabaw Kuczwały</t>
  </si>
  <si>
    <t>Liznowo</t>
  </si>
  <si>
    <t>Boisko do koszykówki Liznowo</t>
  </si>
  <si>
    <t>Oświetlenie Mirakowo</t>
  </si>
  <si>
    <t>Mirakowo</t>
  </si>
  <si>
    <t>Oświetlenie przy budynku PKP Mirakowo</t>
  </si>
  <si>
    <t>Oświetlenie drogowe w m. Nawra</t>
  </si>
  <si>
    <t>Nawra</t>
  </si>
  <si>
    <t>Oświetlenie uliczne</t>
  </si>
  <si>
    <t>Oświetlenie uliczne Nawra</t>
  </si>
  <si>
    <t>Parking Nawra</t>
  </si>
  <si>
    <t>Oświetlenie drogowe Nowa Chełmża</t>
  </si>
  <si>
    <t>Nowa Chełmża</t>
  </si>
  <si>
    <t>Oświetlenie uliczne Nowa Chełmża Szaffarnia</t>
  </si>
  <si>
    <t>Przyzagrodowa oczyszczalnia ścieków N.Chełmża</t>
  </si>
  <si>
    <t>Zalesie</t>
  </si>
  <si>
    <t>Ciągi piesze z kładkami Zalesie</t>
  </si>
  <si>
    <t>Plac z kostki brukowej przed sceną Zalesie</t>
  </si>
  <si>
    <t>Plac zabaw Zalesie</t>
  </si>
  <si>
    <t>Pole namiotowe</t>
  </si>
  <si>
    <t>Pomost na jeziorze Zalesie</t>
  </si>
  <si>
    <t>Zadaszenie na pomoście Zalesie</t>
  </si>
  <si>
    <t>Ogrodzenie ośrodka rekreacyjnego</t>
  </si>
  <si>
    <t>Wiata -  Zalesie</t>
  </si>
  <si>
    <t>Oświetlenie Parowa Falęcka</t>
  </si>
  <si>
    <t>Parowa Falęcka</t>
  </si>
  <si>
    <t>Przepust drogowy</t>
  </si>
  <si>
    <t>Oświetlenie uliczne Pluskowęsy</t>
  </si>
  <si>
    <t>Pluskowęsy</t>
  </si>
  <si>
    <t>Centrum wsi Pluskowęsy</t>
  </si>
  <si>
    <t>Kompleks Sportowy Orlik Pluskowęsy</t>
  </si>
  <si>
    <t>Plac festynowy Pluskowęsy</t>
  </si>
  <si>
    <t>Skwer rekreacyjny Pluskowęsy</t>
  </si>
  <si>
    <t>Oświetlenie uliczne Skąpe</t>
  </si>
  <si>
    <t>Skąpe</t>
  </si>
  <si>
    <t>Mała architektura Skąpe LGR</t>
  </si>
  <si>
    <t>Ogródek Skąpe</t>
  </si>
  <si>
    <t>Plac zabaw Skąpe</t>
  </si>
  <si>
    <t>Sławkowo</t>
  </si>
  <si>
    <t>Centrum rekreacji Sławkowo</t>
  </si>
  <si>
    <t>Kompleks rekreacyjny w Sławkowie</t>
  </si>
  <si>
    <t>Plac i chodniki przy Poniatówce Sławkowo</t>
  </si>
  <si>
    <t>Oświetlenie drogowe  w m. Strużal przy dr 100560C</t>
  </si>
  <si>
    <t>Strużal</t>
  </si>
  <si>
    <t>Oświetlenie uliczne Strużal</t>
  </si>
  <si>
    <t>Mała Infrastruktura Strużal nad jeziorem</t>
  </si>
  <si>
    <t>Plac dożynkowy Zajączkowo</t>
  </si>
  <si>
    <t>Oświetlenie drogowe Zelgno-Zalesie przy dr 100535C dz. 23/2</t>
  </si>
  <si>
    <t>Oświetlenie Zalesie Centrum wsi</t>
  </si>
  <si>
    <t>Przyłącze energetyczne Zalesie</t>
  </si>
  <si>
    <t>Linia energetyczna</t>
  </si>
  <si>
    <t>Oświetlenie Zelgno</t>
  </si>
  <si>
    <t>Zelgno</t>
  </si>
  <si>
    <t>Amfiteatr wraz z przestrzenią rekreacyjną Zelgno</t>
  </si>
  <si>
    <t>Kładka w m. Zelgno</t>
  </si>
  <si>
    <t>Park rekreacji i wypoczynku w Zelgnie</t>
  </si>
  <si>
    <t>Ogrodzenie stacji</t>
  </si>
  <si>
    <t>Parking Zelgno</t>
  </si>
  <si>
    <t>156.</t>
  </si>
  <si>
    <t>157.</t>
  </si>
  <si>
    <t>158.</t>
  </si>
  <si>
    <t>159.</t>
  </si>
  <si>
    <t>163.</t>
  </si>
  <si>
    <t>164.</t>
  </si>
  <si>
    <t>165.</t>
  </si>
  <si>
    <t>174.</t>
  </si>
  <si>
    <t>175.</t>
  </si>
  <si>
    <t>176.</t>
  </si>
  <si>
    <t>Remiza Dziemiony</t>
  </si>
  <si>
    <t>Remiza Skąpe</t>
  </si>
  <si>
    <t>Remiza Bielczyny</t>
  </si>
  <si>
    <t>Remiza Szerokopas</t>
  </si>
  <si>
    <t>Budynek mieszkalny Nawra 5</t>
  </si>
  <si>
    <t>Budynek mieszkalny Nawra 48</t>
  </si>
  <si>
    <t>Remiza OSP w Kuczwałach</t>
  </si>
  <si>
    <t>Sanitariaty przy Remizie OSP Skąpe</t>
  </si>
  <si>
    <t>2013-2016</t>
  </si>
  <si>
    <t>murowane</t>
  </si>
  <si>
    <t>betonowe</t>
  </si>
  <si>
    <t>papa</t>
  </si>
  <si>
    <t>drewniane</t>
  </si>
  <si>
    <t>drewniany</t>
  </si>
  <si>
    <t>żelbeton</t>
  </si>
  <si>
    <t>eternit</t>
  </si>
  <si>
    <t>gont</t>
  </si>
  <si>
    <t>blacha</t>
  </si>
  <si>
    <t>suporex</t>
  </si>
  <si>
    <t>brak</t>
  </si>
  <si>
    <t>nie</t>
  </si>
  <si>
    <t>Sprawne urządzenia odgromowe</t>
  </si>
  <si>
    <t>tak</t>
  </si>
  <si>
    <t>Urząd Gminy w Chełmży</t>
  </si>
  <si>
    <t>Sprzęt komputerowy</t>
  </si>
  <si>
    <t>Serwery</t>
  </si>
  <si>
    <t>Centrale telefoniczne</t>
  </si>
  <si>
    <t>Kserokopiarki</t>
  </si>
  <si>
    <t>Pozostały sprzęt elektroniczny (również sprzęt medyczny o cechach sprzętu elektronicznego)</t>
  </si>
  <si>
    <t xml:space="preserve">Jelcz </t>
  </si>
  <si>
    <t xml:space="preserve">FS Lublin </t>
  </si>
  <si>
    <t>Renault Kango Express</t>
  </si>
  <si>
    <t>Yamaha 3LD XTZ</t>
  </si>
  <si>
    <t>3LD XTZ</t>
  </si>
  <si>
    <t>A161J</t>
  </si>
  <si>
    <t>P142CJ</t>
  </si>
  <si>
    <t>Jelcz/Star244</t>
  </si>
  <si>
    <t>005M</t>
  </si>
  <si>
    <t>Jelcz</t>
  </si>
  <si>
    <t>005</t>
  </si>
  <si>
    <t>010</t>
  </si>
  <si>
    <t>A151</t>
  </si>
  <si>
    <t>A15B</t>
  </si>
  <si>
    <t>FL10</t>
  </si>
  <si>
    <t>VF1FC07AF34814129</t>
  </si>
  <si>
    <t>WV1ZZZ70ZXH001986</t>
  </si>
  <si>
    <t>3LF026138</t>
  </si>
  <si>
    <t>SUL16121J50578693</t>
  </si>
  <si>
    <t>SUSP142CJV0000015</t>
  </si>
  <si>
    <t>11471</t>
  </si>
  <si>
    <t>08609</t>
  </si>
  <si>
    <t>SVJP422CCV0000181</t>
  </si>
  <si>
    <t>WF0LXXBDFL4Y00355</t>
  </si>
  <si>
    <t>553515</t>
  </si>
  <si>
    <t>85328</t>
  </si>
  <si>
    <t>SUL35242710071935</t>
  </si>
  <si>
    <t>ZCFC59801X5203410</t>
  </si>
  <si>
    <t>WDB6703231N067862</t>
  </si>
  <si>
    <t>SUL055424Y0066894</t>
  </si>
  <si>
    <t>ZCFC3574005602312</t>
  </si>
  <si>
    <t>motocykl</t>
  </si>
  <si>
    <t>ciężarowy</t>
  </si>
  <si>
    <t>specjalny pożarniczy</t>
  </si>
  <si>
    <t>ratowniczo-gaśniczy</t>
  </si>
  <si>
    <t>ciężarowy-izotermiczny</t>
  </si>
  <si>
    <t>Ciągnik Białoruś</t>
  </si>
  <si>
    <t xml:space="preserve">Husqvarna </t>
  </si>
  <si>
    <t>wolnobiezny</t>
  </si>
  <si>
    <t>traktor-kosiarka</t>
  </si>
  <si>
    <t>870426</t>
  </si>
  <si>
    <t>Budynek Browina  (świetlica)</t>
  </si>
  <si>
    <t>Budynek Dźwierzno (świetlica)</t>
  </si>
  <si>
    <t>Budynek Drzonówko (świetlica)</t>
  </si>
  <si>
    <t>Budynek Grzegorz (świetlica)</t>
  </si>
  <si>
    <t xml:space="preserve">Budynek Stary Szkoły Podstawowej w Grzywnie </t>
  </si>
  <si>
    <t xml:space="preserve">Budynek świetlicy w Brąchnówku </t>
  </si>
  <si>
    <t>Budynek świetlicy w Dźwierznie</t>
  </si>
  <si>
    <t xml:space="preserve">Budynek świetlicy w Świętosławiu </t>
  </si>
  <si>
    <t>Budynek Witkowo (świetlica)</t>
  </si>
  <si>
    <t>Budynek Zelgno (biblioteka i klasa 0)</t>
  </si>
  <si>
    <t>Lokal Nowa Chełmża (świetlica)</t>
  </si>
  <si>
    <t>Świetlica Pluskowęsy Budynek 1</t>
  </si>
  <si>
    <t>Świetlica Pluskowęsy Budynek nr 2</t>
  </si>
  <si>
    <t xml:space="preserve">Świetlica Zajączkowo </t>
  </si>
  <si>
    <t>Budynek garażowy (3boksy)</t>
  </si>
  <si>
    <t>Budynek Gospodarczy Nawra 19</t>
  </si>
  <si>
    <t>Budynek Gospodarczy Dziemiony</t>
  </si>
  <si>
    <t>Budynek Gospodarczy Nawra 48</t>
  </si>
  <si>
    <t>Budynek Gospodarczy Skąpe</t>
  </si>
  <si>
    <t>Budynek Gospodarczy UG Chełmża - Gosp. Pomocnicze</t>
  </si>
  <si>
    <t>Budynek Gospodarczy UG Chełmża -kotłownia</t>
  </si>
  <si>
    <t>Budynek Gospodarczy Zelgno</t>
  </si>
  <si>
    <t>Budynek Pryszniców</t>
  </si>
  <si>
    <t xml:space="preserve">Budynek Sanitariatów </t>
  </si>
  <si>
    <t>Chata Drewniana - Sławkowo</t>
  </si>
  <si>
    <t>Garaż (garaże przy Ośrodku Zdrowia)</t>
  </si>
  <si>
    <t xml:space="preserve">Garaż OSP Grzegorz </t>
  </si>
  <si>
    <t xml:space="preserve">Kontener - Toalety Publiczne Zalesie </t>
  </si>
  <si>
    <t>Kontener świetlicy w Kiełbasinie</t>
  </si>
  <si>
    <t>Kontener świetlicy z parkingiem</t>
  </si>
  <si>
    <t>Pastorówka Zelgno</t>
  </si>
  <si>
    <t>Remiza Skąpe -Nowa</t>
  </si>
  <si>
    <t>Remiza Zajączkowo - po stacji wodociagowej</t>
  </si>
  <si>
    <t xml:space="preserve">Remiza Zajączkowo </t>
  </si>
  <si>
    <t>Sanitariaty Zalesie</t>
  </si>
  <si>
    <t>Świetlica Głuchowo</t>
  </si>
  <si>
    <t>Wiata metalowa na dz.150/4</t>
  </si>
  <si>
    <t>Budynek biurowy nr 1 Urzędu Gminy</t>
  </si>
  <si>
    <t>Budynek mieszkalny Nawra nr 19</t>
  </si>
  <si>
    <t>Budynek mieszkalny Nawra nr 26</t>
  </si>
  <si>
    <t xml:space="preserve">Lokal mieszkalny Grzegorz </t>
  </si>
  <si>
    <t>Budynek świetlicy wiejskiej Witkowo</t>
  </si>
  <si>
    <t>Stara Szopa Grzywna (ulepszenie w obcym środku trwałym)</t>
  </si>
  <si>
    <t>Budynek Szatni Kompleks  Sportowy Kończewice</t>
  </si>
  <si>
    <t>Budynek Kuczwały (świetlica)</t>
  </si>
  <si>
    <t>Budynek Windak (świetlica)</t>
  </si>
  <si>
    <t>Budynek Kończewice (świetlica)</t>
  </si>
  <si>
    <t>Garaże 19 segmentowe, Zelgno</t>
  </si>
  <si>
    <t>Budynek  gospodarczy, Grzywna</t>
  </si>
  <si>
    <t xml:space="preserve">Kompostownik, Oczyszczlnia ścieków Zelgno-Dźwierzno </t>
  </si>
  <si>
    <t>Budynek  administracyjny  Paderewskiego, Chełmża, ul. Paderewskiego 11</t>
  </si>
  <si>
    <t>Budynek garażowy, Chełmża , ul. Paderwskiego 11</t>
  </si>
  <si>
    <t>Gminny Ośrodek Zdrowia,  Zelgno</t>
  </si>
  <si>
    <t>Budynek Liznowo (świetlica)</t>
  </si>
  <si>
    <t>Budynek szkolny, Skąpe</t>
  </si>
  <si>
    <t>Budynek Gospodarczy, Zelgno</t>
  </si>
  <si>
    <t>Budynek (budynek gospodarczy - Urząd Gminy -Spółka Wodna</t>
  </si>
  <si>
    <t>Kuchnia letnia, Zalesie</t>
  </si>
  <si>
    <t>Budynek mieszkalny, Brąchnówko</t>
  </si>
  <si>
    <t>Budynek mieszkalny, Dziemiony</t>
  </si>
  <si>
    <t>Budynek mieszkalny, Grzegorz</t>
  </si>
  <si>
    <t>Budynek mieszkalny, Kiełbasin</t>
  </si>
  <si>
    <t>Budynek mieszkalny, Kończewice</t>
  </si>
  <si>
    <t>Budynek mieszkalny, Mrakowo</t>
  </si>
  <si>
    <t>Budynek mieszkalny (pałac), Mirakowo</t>
  </si>
  <si>
    <t>Budynek mieszkalny, Nowa Chełmża</t>
  </si>
  <si>
    <t>Budynek mieszkalny, Parowa Falęcka</t>
  </si>
  <si>
    <t>Budynek mieszkalny, Pluskowęsy</t>
  </si>
  <si>
    <t>Budynek mieszkalny, Skąpe</t>
  </si>
  <si>
    <t>Lokal mieszkalny, Skąpe</t>
  </si>
  <si>
    <t>Lokal jest użytkowany</t>
  </si>
  <si>
    <t xml:space="preserve">tak </t>
  </si>
  <si>
    <t>Płyty betonowe</t>
  </si>
  <si>
    <t>cegła</t>
  </si>
  <si>
    <t>międzykondygnacyjne drewniane wsparte na słupach drewnianych</t>
  </si>
  <si>
    <t>cegła, gazobeton</t>
  </si>
  <si>
    <t>konstrukcja stalowa</t>
  </si>
  <si>
    <t>plyta prefabrykowana</t>
  </si>
  <si>
    <t>żelbetowy</t>
  </si>
  <si>
    <t>drewno</t>
  </si>
  <si>
    <t>stalowa</t>
  </si>
  <si>
    <t>gont55</t>
  </si>
  <si>
    <t>blachodachówka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</si>
  <si>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</si>
  <si>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</si>
  <si>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</si>
  <si>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</si>
  <si>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</si>
  <si>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</si>
  <si>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</si>
  <si>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</si>
  <si>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</si>
  <si>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</si>
  <si>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</si>
  <si>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</si>
  <si>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</si>
  <si>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</si>
  <si>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</si>
  <si>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</si>
  <si>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</si>
  <si>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</si>
  <si>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 xml:space="preserve">Wyposażenie, urządzenia i maszyny, w tym środki na koncie 013 i inne, sprzęt elektroniczny stacjonarny i przenośny niewykazany w załączniku z wykazem sprzętu elektronicznego </t>
  </si>
  <si>
    <t>-</t>
  </si>
  <si>
    <t>87-140 Chełmża</t>
  </si>
  <si>
    <t xml:space="preserve">Zakład Usług Komunalnych WODKAN Sp. z o.o. </t>
  </si>
  <si>
    <t xml:space="preserve">Zakład Usług Komunalnych 
WODKAN Sp. z o.o. </t>
  </si>
  <si>
    <t>Budynek Stacji Uzdatniania Wody, Zelgno</t>
  </si>
  <si>
    <t>Budynek Stacji Uzdatniania Wody, Grzegorz</t>
  </si>
  <si>
    <t>Budynek Stacji Uzdatniania Wody, Dziemiony</t>
  </si>
  <si>
    <t>Budynek Stacji Uzdatniania Wody, Morczyny</t>
  </si>
  <si>
    <t>Budynek Stacji Uzdatniania Wody, Nawra</t>
  </si>
  <si>
    <t>Budynek oczyszczalni ścieków, Zelgno-Dżwierzno</t>
  </si>
  <si>
    <t>KB</t>
  </si>
  <si>
    <t>betonowa</t>
  </si>
  <si>
    <t>beton</t>
  </si>
  <si>
    <t>ZBIORNIKI  RETENCYJNE - 3 szt. - SUW Dziemiony</t>
  </si>
  <si>
    <t xml:space="preserve">ZBIORNIKI RETENCYJNE  - 3 szt. - SUW Morczyny </t>
  </si>
  <si>
    <t>Studnia głębinowa NR 3 Dziemiony</t>
  </si>
  <si>
    <t>Studnia głębinowa nr1 Grzegorz</t>
  </si>
  <si>
    <t>Studnia głębinowa Zelgno</t>
  </si>
  <si>
    <t>Studnia głębinowa Dziemiony</t>
  </si>
  <si>
    <t>Studnia głębinowa, teren Gminy Chełmża</t>
  </si>
  <si>
    <t>Przepompownia Ścieków Zelgno</t>
  </si>
  <si>
    <t>Przepompownia Ścieków Dźwierzno</t>
  </si>
  <si>
    <t>Przepompownia ścieków w m.Browina</t>
  </si>
  <si>
    <t>Przepompownia ścieków w m.Głuchowo</t>
  </si>
  <si>
    <t>Przepompownia ścieków w m.Grzywna</t>
  </si>
  <si>
    <t>Przepompownia ścieków w m.Kończewice</t>
  </si>
  <si>
    <t>Urządzenia Stacji Uzdatniania Wody i Oczyszczalni Ścieków</t>
  </si>
  <si>
    <t>TUH 3435</t>
  </si>
  <si>
    <t>TUL 1235</t>
  </si>
  <si>
    <t>CTR 41SJ</t>
  </si>
  <si>
    <t>TUR 5497</t>
  </si>
  <si>
    <t>CTR V966</t>
  </si>
  <si>
    <t>CTR 99VS</t>
  </si>
  <si>
    <t>Lublin</t>
  </si>
  <si>
    <t>rolniczy</t>
  </si>
  <si>
    <t>72511-2</t>
  </si>
  <si>
    <t>Zetor</t>
  </si>
  <si>
    <t>przyczepa</t>
  </si>
  <si>
    <t>Rydwan</t>
  </si>
  <si>
    <t>SUL035211W0033166</t>
  </si>
  <si>
    <t>56693</t>
  </si>
  <si>
    <t>R534007652F</t>
  </si>
  <si>
    <t>000923</t>
  </si>
  <si>
    <t>SYBA756578</t>
  </si>
  <si>
    <t>MEP080001</t>
  </si>
  <si>
    <t>1750</t>
  </si>
  <si>
    <t>Koparko-ładowarka</t>
  </si>
  <si>
    <t>Równiarka samojezdna</t>
  </si>
  <si>
    <t>JCB</t>
  </si>
  <si>
    <t>DZ-122A</t>
  </si>
  <si>
    <t>JCB3CXSMC91347647</t>
  </si>
  <si>
    <t>208394</t>
  </si>
  <si>
    <t>Wyposażenie, urządzenia i maszyny, w tym środki na koncie 013 i inne, sprzęt elektroniczny stacjonarny i przenośny niewykazany w załączniku z wykazem sprzętu elektronicznego</t>
  </si>
  <si>
    <t>Zespół Ekonomiczno-Administracyjny Szkół Gminy Chełmża</t>
  </si>
  <si>
    <t>ul. Paderewskiego 11a</t>
  </si>
  <si>
    <t>7022Z</t>
  </si>
  <si>
    <t>8791798753</t>
  </si>
  <si>
    <t>Obsługa administracyjna, organizacyjna i finansowa jednostek oświatowych na terenie Gminy Chełmża</t>
  </si>
  <si>
    <t>Jednostka nie wykazuje do ubezpieczenia budynków, budowli oraz wyposażenia, urządzeń i maszyn</t>
  </si>
  <si>
    <t>Szkoła Podstawowa im. Władysława Broniewskiego w Zelgnie</t>
  </si>
  <si>
    <t>8792199954</t>
  </si>
  <si>
    <t>8520Z</t>
  </si>
  <si>
    <t>Zelgno 12</t>
  </si>
  <si>
    <t>Szkoła Podstawowa (w szkole funkcjonuje kuchnia i stołówka)</t>
  </si>
  <si>
    <t>Budynek szkolny oraz dobudowany blok dydaktyczny wraz z infrastrukturą zewnętrzną, Zelgno 12</t>
  </si>
  <si>
    <t>Budynek szkolny, Pluskowęsy 71a</t>
  </si>
  <si>
    <t>Sala gimnastyczna z łącznikiem, Pluskowęsy 71a</t>
  </si>
  <si>
    <t>Sala gimnastyczna, Zelgno 12</t>
  </si>
  <si>
    <t>Budynek gospodarczy tzw. Pastorówka, Zelgno</t>
  </si>
  <si>
    <t>1975-2006</t>
  </si>
  <si>
    <t>1960-2010</t>
  </si>
  <si>
    <t>Plac zabaw, Zelgno 12</t>
  </si>
  <si>
    <t>Boisko, Zelgno</t>
  </si>
  <si>
    <t>Kserokopiarki, drukarki, urządzenia wielofunkcyjne</t>
  </si>
  <si>
    <t>Szkoła Podstawowa im. Mikołaja Kopernika w Sławkowie</t>
  </si>
  <si>
    <t>Sławkowo 4</t>
  </si>
  <si>
    <t>8792199948</t>
  </si>
  <si>
    <t>Szkoła Podstawowa (w szkole prowadzona jest kuchnia i stołówka)</t>
  </si>
  <si>
    <t>001211041</t>
  </si>
  <si>
    <t>000598256</t>
  </si>
  <si>
    <t>870335882</t>
  </si>
  <si>
    <t>Budynek Szkoły, Sławkowo 4</t>
  </si>
  <si>
    <t>Sala gimnastyczna, Sławkowo 4</t>
  </si>
  <si>
    <t>dachówka</t>
  </si>
  <si>
    <t>Plac zabaw, Sławkowo 4</t>
  </si>
  <si>
    <t>Kserokopiarki, urządzenia wielofunkcyjne</t>
  </si>
  <si>
    <t>Centrala telefoniczna, telefax</t>
  </si>
  <si>
    <t>Szkoła Podstawowa im. ks. Leona Poeplau w Kończewicach</t>
  </si>
  <si>
    <t>Kończewice 12a</t>
  </si>
  <si>
    <t>001223914</t>
  </si>
  <si>
    <t>87921999919</t>
  </si>
  <si>
    <t>Szkoła Podstawowa (w szkole jest punkt wydawania posiłków - catering zewnętrzny)</t>
  </si>
  <si>
    <t>Budynek szkolny wraz z salą gimnastyczną, Kończewice 12</t>
  </si>
  <si>
    <t>Budynek szkolny, Głuchowo 3a</t>
  </si>
  <si>
    <t>Sala gimnastyczna, Głuchowo 3a</t>
  </si>
  <si>
    <t xml:space="preserve">Lokal mieszkalny, Głuchowo  </t>
  </si>
  <si>
    <t>1992-1994</t>
  </si>
  <si>
    <t>brak danych</t>
  </si>
  <si>
    <t>Plac zabaw, Kończewice 12a</t>
  </si>
  <si>
    <t>Boisko, Głuchowo 3a</t>
  </si>
  <si>
    <t>Router</t>
  </si>
  <si>
    <t>Szkoła Podstawowa w Grzywnie</t>
  </si>
  <si>
    <t>Grzywna 110a</t>
  </si>
  <si>
    <t>001211058</t>
  </si>
  <si>
    <t>8792199902</t>
  </si>
  <si>
    <t>Budynek szkolny - pawilon, Grzywna 110a</t>
  </si>
  <si>
    <t>Sala gimnastyczna, Grzywna 110a</t>
  </si>
  <si>
    <t>Plac zabaw, Grzywna 110a</t>
  </si>
  <si>
    <t>Boisko, Grzywna 110a</t>
  </si>
  <si>
    <t>WO</t>
  </si>
  <si>
    <t>ul. Wodna 2</t>
  </si>
  <si>
    <t>8411Z</t>
  </si>
  <si>
    <t>Sektor finansów publicznych.</t>
  </si>
  <si>
    <t>1 a.</t>
  </si>
  <si>
    <t>1 b.</t>
  </si>
  <si>
    <t>1 c.</t>
  </si>
  <si>
    <t>1 e.</t>
  </si>
  <si>
    <t>1 d.</t>
  </si>
  <si>
    <t>Centrum Inicjatyw Kulturalnych</t>
  </si>
  <si>
    <t>Gminny Ośrodek Pomocy Społecznej</t>
  </si>
  <si>
    <t>Biblioteka Samorządowa w Zelgnie</t>
  </si>
  <si>
    <t>1 f.</t>
  </si>
  <si>
    <t>Filia Biblioteki Samorządowej w Głuchowie</t>
  </si>
  <si>
    <t>Filia Biblioteki Samorządowej w Grzywnie</t>
  </si>
  <si>
    <t>Filia Biblioteki Samorządowej w Skąpem</t>
  </si>
  <si>
    <t>ul. Paderewskiego 11</t>
  </si>
  <si>
    <t>Zelgno 13</t>
  </si>
  <si>
    <t>Grzywna 110</t>
  </si>
  <si>
    <t>Głuchowo 3</t>
  </si>
  <si>
    <t>Brąchnówko 18</t>
  </si>
  <si>
    <t>CTR 2FE2</t>
  </si>
  <si>
    <t>CTR MA98</t>
  </si>
  <si>
    <t>CTR H674</t>
  </si>
  <si>
    <t>CTR 26Y8</t>
  </si>
  <si>
    <t>CTR M952</t>
  </si>
  <si>
    <t>CTR K897</t>
  </si>
  <si>
    <t>CTR 44GK</t>
  </si>
  <si>
    <t>CTR 6P76</t>
  </si>
  <si>
    <t>TUH 4090</t>
  </si>
  <si>
    <t>CTR Y258</t>
  </si>
  <si>
    <t>CTR 8K16</t>
  </si>
  <si>
    <t>CTR 07TC</t>
  </si>
  <si>
    <t>CTR 55SM</t>
  </si>
  <si>
    <t>CTR 7KN5</t>
  </si>
  <si>
    <t>CTR 3KL4</t>
  </si>
  <si>
    <t>Tablice interaktywne - 3 szt.</t>
  </si>
  <si>
    <t>Telewizor LCD</t>
  </si>
  <si>
    <t>Sprzęt nagłaśniający</t>
  </si>
  <si>
    <t>Centrala telefoniczna</t>
  </si>
  <si>
    <t>Tablice interaktywne - 6 szt.</t>
  </si>
  <si>
    <t>340306106</t>
  </si>
  <si>
    <t>340395340</t>
  </si>
  <si>
    <t>Gmina Chełmża</t>
  </si>
  <si>
    <t>871118709</t>
  </si>
  <si>
    <t>005722241</t>
  </si>
  <si>
    <t xml:space="preserve"> 8792458798</t>
  </si>
  <si>
    <t>8791872432</t>
  </si>
  <si>
    <t xml:space="preserve"> 8792519956</t>
  </si>
  <si>
    <t>9004Z</t>
  </si>
  <si>
    <t>8792544977</t>
  </si>
  <si>
    <t>9101A</t>
  </si>
  <si>
    <t xml:space="preserve">MIENIE OD ZDARZEŃ LOSOWYCH                              </t>
  </si>
  <si>
    <t xml:space="preserve">ELEKTRONIKA                                             </t>
  </si>
  <si>
    <t xml:space="preserve">OC OGÓLNE                                               </t>
  </si>
  <si>
    <t xml:space="preserve">908210395222                  </t>
  </si>
  <si>
    <t xml:space="preserve">908210395216                  </t>
  </si>
  <si>
    <t xml:space="preserve">908210395223                  </t>
  </si>
  <si>
    <t xml:space="preserve">908210395210                  </t>
  </si>
  <si>
    <t xml:space="preserve">908210395226                  </t>
  </si>
  <si>
    <t xml:space="preserve">908210395201                  </t>
  </si>
  <si>
    <t xml:space="preserve">908210395170                  </t>
  </si>
  <si>
    <t xml:space="preserve">908210395167                  </t>
  </si>
  <si>
    <t xml:space="preserve">908210395224                  </t>
  </si>
  <si>
    <t xml:space="preserve">908210395227                  </t>
  </si>
  <si>
    <t xml:space="preserve">908210395189                  </t>
  </si>
  <si>
    <t>OG</t>
  </si>
  <si>
    <t>EL</t>
  </si>
  <si>
    <t>Przyczyna szkody</t>
  </si>
  <si>
    <t>Miejsce szkody</t>
  </si>
  <si>
    <t xml:space="preserve">Inne,nieustalone,nieznane               </t>
  </si>
  <si>
    <t xml:space="preserve">Krótkie spięcie i inne prz.ele          </t>
  </si>
  <si>
    <t xml:space="preserve">Deszcz nawalny                          </t>
  </si>
  <si>
    <t xml:space="preserve">Huragan                                 </t>
  </si>
  <si>
    <t xml:space="preserve">Piorun - uderzenie pośrednie            </t>
  </si>
  <si>
    <t xml:space="preserve">Kradzież z włamaniem/usiłow.wł          </t>
  </si>
  <si>
    <t xml:space="preserve">Kradzież                                </t>
  </si>
  <si>
    <t xml:space="preserve">Szk. z zakresu podstawowego-rz          </t>
  </si>
  <si>
    <t xml:space="preserve">Zmiany napięcia zasilania               </t>
  </si>
  <si>
    <t xml:space="preserve">CHEŁMŻA                  </t>
  </si>
  <si>
    <t xml:space="preserve">SZEROKOPAS               </t>
  </si>
  <si>
    <t xml:space="preserve">POLSKA                   </t>
  </si>
  <si>
    <t xml:space="preserve">DZIEMIONY                </t>
  </si>
  <si>
    <t xml:space="preserve">NAWRA                    </t>
  </si>
  <si>
    <t xml:space="preserve">MIRAKOWO                 </t>
  </si>
  <si>
    <t xml:space="preserve">GŁUCHOWO                 </t>
  </si>
  <si>
    <t xml:space="preserve">ZELGNO                   </t>
  </si>
  <si>
    <t xml:space="preserve">GOŁUCHOWO                </t>
  </si>
  <si>
    <t xml:space="preserve">BIELCZYNY                </t>
  </si>
  <si>
    <t xml:space="preserve">SKĄPE                    </t>
  </si>
  <si>
    <t xml:space="preserve">PLUSKOWĘSY               </t>
  </si>
  <si>
    <t xml:space="preserve">ZALESIE                  </t>
  </si>
  <si>
    <t xml:space="preserve">KOŃCZEWICE               </t>
  </si>
  <si>
    <t xml:space="preserve">NOWA CHEŁMŻA             </t>
  </si>
  <si>
    <t xml:space="preserve">DŹWIERZCHNO              </t>
  </si>
  <si>
    <t>Warta</t>
  </si>
  <si>
    <t>2016-08-22</t>
  </si>
  <si>
    <t>2017-01-07</t>
  </si>
  <si>
    <t>2017-08-17</t>
  </si>
  <si>
    <t>2017-08-28</t>
  </si>
  <si>
    <t>2017-08-27</t>
  </si>
  <si>
    <t>2017-08-11</t>
  </si>
  <si>
    <t>2017-09-01</t>
  </si>
  <si>
    <t>2017-10-22</t>
  </si>
  <si>
    <t>2018-01-18</t>
  </si>
  <si>
    <t>2018-04-05</t>
  </si>
  <si>
    <t>2018-04-30</t>
  </si>
  <si>
    <t>2018-05-11</t>
  </si>
  <si>
    <t>2018-03-08</t>
  </si>
  <si>
    <t>2017-11-16</t>
  </si>
  <si>
    <t>2018-06-01</t>
  </si>
  <si>
    <t>2018-06-25</t>
  </si>
  <si>
    <t>2018-07-19</t>
  </si>
  <si>
    <t>2018-07-18</t>
  </si>
  <si>
    <t>2018-08-10</t>
  </si>
  <si>
    <t>2018-12-20</t>
  </si>
  <si>
    <t>2019-01-11</t>
  </si>
  <si>
    <t>brutto</t>
  </si>
  <si>
    <t>SU AC</t>
  </si>
  <si>
    <t>Budynek administracyjny  Paderewskiego, Chełmża, ul. Paderewskiego 11</t>
  </si>
  <si>
    <t>Data pierwszej rejestracji</t>
  </si>
  <si>
    <t>Gmina Chełmża
 ul. Wodna 2, 
87-140 Chełmża</t>
  </si>
  <si>
    <t>Żuk</t>
  </si>
  <si>
    <t>Star</t>
  </si>
  <si>
    <t xml:space="preserve">Renault </t>
  </si>
  <si>
    <t>Volkswagen</t>
  </si>
  <si>
    <t>Transporter T4D</t>
  </si>
  <si>
    <t>25.03.1998</t>
  </si>
  <si>
    <t>22.11.1983</t>
  </si>
  <si>
    <t>OSP Kuczwały</t>
  </si>
  <si>
    <t>OSP Grzegorz</t>
  </si>
  <si>
    <t>OSP Zelgno</t>
  </si>
  <si>
    <t>27.12.1988</t>
  </si>
  <si>
    <t>26.05.1997</t>
  </si>
  <si>
    <t xml:space="preserve">Ford </t>
  </si>
  <si>
    <t>Transit 350M</t>
  </si>
  <si>
    <t>09.12.2004</t>
  </si>
  <si>
    <t>06.02.1992</t>
  </si>
  <si>
    <t>OSP Szerokopas</t>
  </si>
  <si>
    <t>FS Lublin Żuk</t>
  </si>
  <si>
    <t>01.01.1969</t>
  </si>
  <si>
    <t>16.10.2001</t>
  </si>
  <si>
    <t xml:space="preserve"> OSP Zajączkowo</t>
  </si>
  <si>
    <t xml:space="preserve">Iveco </t>
  </si>
  <si>
    <t>Turbo Daily 59.12D</t>
  </si>
  <si>
    <t>02.11.1999</t>
  </si>
  <si>
    <t>24.12.1997</t>
  </si>
  <si>
    <t xml:space="preserve">Mercedes Benz </t>
  </si>
  <si>
    <t>812D Schmitz</t>
  </si>
  <si>
    <t>09.11.2000</t>
  </si>
  <si>
    <t>Daily 35C10</t>
  </si>
  <si>
    <t>Volvo</t>
  </si>
  <si>
    <t>Meprozet</t>
  </si>
  <si>
    <t>PN-70</t>
  </si>
  <si>
    <t>przyczepa ciężarowa rolnicza / aseniacyjny</t>
  </si>
  <si>
    <t>18.03.2008</t>
  </si>
  <si>
    <t>Zakład Usług Komunalnych Wodkan Sp. z o.o. Nowa Chełmża 3, 87 - 140 Chełmża</t>
  </si>
  <si>
    <t>17.06.2005</t>
  </si>
  <si>
    <t>14.07.1999</t>
  </si>
  <si>
    <t>03.03.1992</t>
  </si>
  <si>
    <t>Agro</t>
  </si>
  <si>
    <t>PSE-12,5</t>
  </si>
  <si>
    <t>przyczepa cięzarowa rolicza</t>
  </si>
  <si>
    <t>02.01.2006</t>
  </si>
  <si>
    <t>Rodzaj wartości 
sumy ubezpieczenia</t>
  </si>
  <si>
    <t>Budynki</t>
  </si>
  <si>
    <t xml:space="preserve">Razem: </t>
  </si>
  <si>
    <t>Budynek biurowy Nr 2, ul. Wodna, Chełmża</t>
  </si>
  <si>
    <t>automatyczna sygnalizacja powstania pożaru w miejscu chronionego obiektu, gaśnice, hydranty zewnętrzne</t>
  </si>
  <si>
    <t>okratowane okna, min. 2 zamki wielozastawkowe, alarm z powiadomienim służb patrolowych</t>
  </si>
  <si>
    <t>drewniana</t>
  </si>
  <si>
    <t>żelbetowa</t>
  </si>
  <si>
    <t>drewnopłyta</t>
  </si>
  <si>
    <t>zabezp.zgodnie z przepisami p/poż</t>
  </si>
  <si>
    <t>b/d</t>
  </si>
  <si>
    <t>alarm w miejscu chronionego obiektu</t>
  </si>
  <si>
    <t>zabezp.zgodnie z przepisami p/poż, hydranty zewnętrzne</t>
  </si>
  <si>
    <t>okratowane okna</t>
  </si>
  <si>
    <t>automatyczna sygnalizacja powstania pożaru , gasnice, hydranty zewnętrzne</t>
  </si>
  <si>
    <t>Drzwi zaopatrzone w 2 zamki wielozastwakowe , czynne elektroniczne systemy sygnalizacyjno - alarmowe w miejscu chronionego obiektu oraz z powiadomieniem służb patrolu</t>
  </si>
  <si>
    <t>urządzenie sygnalizujące powstanie pożaru w mijscu chronionego obiektu,  gaśnice zgodnie z przepisami p/poż, hydranty zewn., wew</t>
  </si>
  <si>
    <t>min. 2 zamki wielozastawkowe, alarm z powiadomienim służb patrolowych</t>
  </si>
  <si>
    <t>urządzenie sygnalizujące powstanie pożaru w mijscu chronionego obiektu, gaśnice zgodnie z przepisami p/poż, hydranty zewn., wew</t>
  </si>
  <si>
    <t>płyta warstwowa</t>
  </si>
  <si>
    <t>dźwigary drewniane z drewna klejonego</t>
  </si>
  <si>
    <t>Gaśnice: 4 szt., Hydranty zewnętrzne: 1 szt.</t>
  </si>
  <si>
    <t>Alarm z sygnałem lokalnym</t>
  </si>
  <si>
    <t>14 gaśnic, hydrant zewnętrzny, 3 wewnętrzne</t>
  </si>
  <si>
    <t>min. 2 zamki wielozastawkowe , alarm z powiadomieniem służb patrolu</t>
  </si>
  <si>
    <t>5 gaśnic, 5 hydrantów wewnętrznych</t>
  </si>
  <si>
    <t>stal</t>
  </si>
  <si>
    <t>stalowa, betonowa</t>
  </si>
  <si>
    <t>Boisko, Skąpe</t>
  </si>
  <si>
    <t>gaśnice 11 zgodnie z przepisami p/poż, hydranty wew.2, zewn.1</t>
  </si>
  <si>
    <t xml:space="preserve">czynne elektroniczne systemy sygnalizacyjno - alarmowe </t>
  </si>
  <si>
    <t>gasnice 3 szt. Hydrant wewn. I zewnętrzny</t>
  </si>
  <si>
    <t>Uwagi / informacje dodatkowe</t>
  </si>
  <si>
    <t xml:space="preserve">Lokale mieszkalne, Głuchowo  </t>
  </si>
  <si>
    <t>min. 2 zamki wielozastawkowe, stały dozór wew. Lokalu, alarm w miejscu chronionego obiektu</t>
  </si>
  <si>
    <t>system alarmowy bez stałego adresata, monitoring</t>
  </si>
  <si>
    <t>ręczna sygnalizacja powstania pożaru, gaśnice 5 szt., zgodnie z przepisami o ochronie ppoż, hydranty wew 6</t>
  </si>
  <si>
    <t xml:space="preserve">ręczna sygnalizacja powstania pożaru, gaśnice 17 zgodnie z przepisami o ochronie ppoż, hydranty wew 2 </t>
  </si>
  <si>
    <t>urządzenie sygnalizujące powstanie pożaru, gasnice 9 zgodnie z przepisami p/poż, hydranty wewn. 4 sztuki</t>
  </si>
  <si>
    <t>gasnice zgodnie z przepisami p/poż 8 sztuk, hydranty zewn., wew.  2 sztuki</t>
  </si>
  <si>
    <t>okratowane okna(sekretariat i gabinet dyrektora), min. 2 zamki wielozastawkowe, alarm w miejscu chronionego obiektu</t>
  </si>
  <si>
    <t>gasnice 1 sztuka, hydrant wewnętrzny i zewnętrzne</t>
  </si>
  <si>
    <t xml:space="preserve"> min. 2 zamki wielozastawkowe, alarm w miejscu chronionego obiektu</t>
  </si>
  <si>
    <t>papa asfaltowa</t>
  </si>
  <si>
    <t>płyty warstwowe</t>
  </si>
  <si>
    <t>Budynek Pryszniców, Zalesie</t>
  </si>
  <si>
    <t>Budynek Sanitariatów, Zalesie</t>
  </si>
  <si>
    <r>
      <t xml:space="preserve">
</t>
    </r>
    <r>
      <rPr>
        <sz val="10"/>
        <rFont val="Cambria"/>
        <family val="1"/>
        <charset val="238"/>
        <scheme val="major"/>
      </rPr>
      <t>specjalny pożarniczy</t>
    </r>
  </si>
  <si>
    <t>OSP Skąpe</t>
  </si>
  <si>
    <t>TOA 415F</t>
  </si>
  <si>
    <r>
      <t>CTR 93</t>
    </r>
    <r>
      <rPr>
        <b/>
        <sz val="10"/>
        <rFont val="Cambria"/>
        <family val="1"/>
        <charset val="238"/>
        <scheme val="major"/>
      </rPr>
      <t>U</t>
    </r>
    <r>
      <rPr>
        <sz val="10"/>
        <rFont val="Cambria"/>
        <family val="1"/>
        <charset val="238"/>
        <scheme val="major"/>
      </rPr>
      <t>8</t>
    </r>
  </si>
  <si>
    <t>OSP Kończewice</t>
  </si>
  <si>
    <t>YV2F0A1A5JA318270</t>
  </si>
  <si>
    <t>16.11.2017</t>
  </si>
  <si>
    <t>papa, dachówki</t>
  </si>
  <si>
    <t>Budynek mieszkalny tzw. Pastorówka, Zelgno</t>
  </si>
  <si>
    <t>Parking, Pluskowęsy</t>
  </si>
  <si>
    <t>Zestaw tablicy interaktywnej - 3 szt.</t>
  </si>
  <si>
    <t xml:space="preserve">Teren rekreacyjny w centrum wsi Zalesie </t>
  </si>
  <si>
    <t>Boisko do piłki nożnej Kompleks Kończewice</t>
  </si>
  <si>
    <t>WPS, drewniane</t>
  </si>
  <si>
    <t>Budynek mieszkalny, Mirakowo</t>
  </si>
  <si>
    <t>Remiza Zajączkowo - po stacji wodociągowej</t>
  </si>
  <si>
    <t>Kompostownik, Oczyszczalnia ścieków Zelgno-Dźwierzno</t>
  </si>
  <si>
    <t>Pozostałe wyposażenie o cechach sprzętu elektronicznego</t>
  </si>
  <si>
    <t>Kultura</t>
  </si>
  <si>
    <t>Sektor finansów publicznych  - opieka społeczna</t>
  </si>
  <si>
    <t>Biblioteki</t>
  </si>
  <si>
    <t>bloczki gazobetonowe</t>
  </si>
  <si>
    <t>Użytkownik: Zakład Usług Komunalnych WODKAN Sp. z o.o. (Właściciel - Gmina Chełmża)</t>
  </si>
  <si>
    <t>Elektrownie wiatrowe u mieszakańców Gminy Chełmża</t>
  </si>
  <si>
    <t>Instalacje solarne u mieszakańców Gminy Chełmża</t>
  </si>
  <si>
    <t>Mikroinstalacje fotowoltaiczne u mieszakańców Gminy Chełmża</t>
  </si>
  <si>
    <t>Instalacje solarne, mikroinstalacje fotowoltaiczne, elektrownie wiatrowe u mieszakańców Gminy Chełmża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</si>
</sst>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#,##0\ _z_ł"/>
    <numFmt numFmtId="166" formatCode="[$-415]General"/>
    <numFmt numFmtId="167" formatCode="dd/mm/yyyy"/>
  </numFmts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color rgb="FFFF0000"/>
      <name val="Cambria"/>
      <family val="1"/>
      <charset val="238"/>
      <scheme val="major"/>
    </font>
    <font>
      <b/>
      <sz val="10"/>
      <color theme="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Cambria"/>
      <family val="1"/>
      <charset val="238"/>
    </font>
    <font>
      <i/>
      <sz val="9"/>
      <color theme="1"/>
      <name val="Cambria"/>
      <family val="1"/>
      <charset val="238"/>
      <scheme val="maj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1"/>
      <color rgb="FF006100"/>
      <name val="Calibri"/>
      <family val="2"/>
      <charset val="238"/>
      <scheme val="minor"/>
    </font>
    <font>
      <sz val="10"/>
      <name val="Cambria"/>
      <family val="1"/>
      <charset val="238"/>
    </font>
    <font>
      <sz val="10"/>
      <color rgb="FF006100"/>
      <name val="Cambria"/>
      <family val="1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166" fontId="18" fillId="0" borderId="0"/>
    <xf numFmtId="0" fontId="1" fillId="0" borderId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13" borderId="0" applyNumberFormat="0" applyBorder="0" applyAlignment="0" applyProtection="0"/>
  </cellStyleXfs>
  <cellXfs count="3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7" xfId="3" applyFont="1" applyFill="1" applyBorder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4" fontId="4" fillId="0" borderId="0" xfId="4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7" xfId="3" applyFont="1" applyFill="1" applyBorder="1" applyAlignment="1">
      <alignment vertical="center"/>
    </xf>
    <xf numFmtId="49" fontId="6" fillId="3" borderId="7" xfId="3" applyNumberFormat="1" applyFont="1" applyFill="1" applyBorder="1" applyAlignment="1">
      <alignment vertical="center" wrapText="1"/>
    </xf>
    <xf numFmtId="49" fontId="6" fillId="3" borderId="4" xfId="3" applyNumberFormat="1" applyFont="1" applyFill="1" applyBorder="1" applyAlignment="1">
      <alignment vertical="center" wrapText="1"/>
    </xf>
    <xf numFmtId="164" fontId="6" fillId="3" borderId="7" xfId="3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2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4" fillId="0" borderId="5" xfId="1" applyFont="1" applyBorder="1" applyAlignment="1">
      <alignment vertical="center" wrapText="1"/>
    </xf>
    <xf numFmtId="4" fontId="4" fillId="0" borderId="5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3" applyNumberFormat="1" applyFont="1" applyBorder="1" applyAlignment="1">
      <alignment horizontal="right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64" fontId="4" fillId="0" borderId="0" xfId="3" applyNumberFormat="1" applyFont="1" applyAlignment="1">
      <alignment horizontal="left" vertical="center" wrapText="1"/>
    </xf>
    <xf numFmtId="0" fontId="8" fillId="0" borderId="0" xfId="0" applyFont="1"/>
    <xf numFmtId="0" fontId="4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4" fontId="4" fillId="0" borderId="0" xfId="0" applyNumberFormat="1" applyFont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44" fontId="8" fillId="9" borderId="1" xfId="14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44" fontId="8" fillId="0" borderId="0" xfId="0" applyNumberFormat="1" applyFont="1" applyAlignment="1">
      <alignment horizontal="center" vertical="center"/>
    </xf>
    <xf numFmtId="164" fontId="4" fillId="0" borderId="1" xfId="15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6" fillId="0" borderId="1" xfId="15" applyNumberFormat="1" applyFont="1" applyBorder="1" applyAlignment="1">
      <alignment vertical="center"/>
    </xf>
    <xf numFmtId="164" fontId="4" fillId="0" borderId="9" xfId="3" applyNumberFormat="1" applyFont="1" applyBorder="1" applyAlignment="1">
      <alignment vertical="center"/>
    </xf>
    <xf numFmtId="164" fontId="4" fillId="0" borderId="5" xfId="3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6" fillId="10" borderId="2" xfId="0" applyFont="1" applyFill="1" applyBorder="1" applyAlignment="1">
      <alignment vertical="center" wrapText="1"/>
    </xf>
    <xf numFmtId="0" fontId="6" fillId="10" borderId="7" xfId="0" applyFont="1" applyFill="1" applyBorder="1" applyAlignment="1">
      <alignment vertical="center"/>
    </xf>
    <xf numFmtId="0" fontId="6" fillId="10" borderId="7" xfId="0" applyFont="1" applyFill="1" applyBorder="1" applyAlignment="1">
      <alignment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vertical="center" wrapText="1"/>
    </xf>
    <xf numFmtId="0" fontId="6" fillId="10" borderId="1" xfId="3" applyFont="1" applyFill="1" applyBorder="1" applyAlignment="1">
      <alignment horizontal="center" vertical="center" wrapText="1"/>
    </xf>
    <xf numFmtId="0" fontId="4" fillId="10" borderId="2" xfId="5" applyFont="1" applyFill="1" applyBorder="1" applyAlignment="1">
      <alignment horizontal="center" vertical="center" wrapText="1"/>
    </xf>
    <xf numFmtId="0" fontId="4" fillId="10" borderId="7" xfId="5" applyFont="1" applyFill="1" applyBorder="1" applyAlignment="1">
      <alignment horizontal="center" vertical="center" wrapText="1"/>
    </xf>
    <xf numFmtId="0" fontId="4" fillId="10" borderId="7" xfId="5" applyFont="1" applyFill="1" applyBorder="1" applyAlignment="1">
      <alignment horizontal="left" vertical="center" wrapText="1"/>
    </xf>
    <xf numFmtId="0" fontId="4" fillId="10" borderId="4" xfId="5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3" xfId="3" applyFont="1" applyFill="1" applyBorder="1" applyAlignment="1">
      <alignment horizontal="center" vertical="center" wrapText="1"/>
    </xf>
    <xf numFmtId="0" fontId="6" fillId="10" borderId="3" xfId="3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vertical="center"/>
    </xf>
    <xf numFmtId="0" fontId="6" fillId="10" borderId="4" xfId="1" applyFont="1" applyFill="1" applyBorder="1" applyAlignment="1">
      <alignment vertical="center"/>
    </xf>
    <xf numFmtId="0" fontId="6" fillId="10" borderId="3" xfId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2" fontId="6" fillId="10" borderId="3" xfId="1" applyNumberFormat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4" fontId="4" fillId="0" borderId="9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vertical="center" wrapText="1"/>
    </xf>
    <xf numFmtId="4" fontId="4" fillId="0" borderId="13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6" xfId="3" applyFont="1" applyBorder="1" applyAlignment="1">
      <alignment vertical="center" wrapText="1"/>
    </xf>
    <xf numFmtId="164" fontId="4" fillId="0" borderId="6" xfId="3" applyNumberFormat="1" applyFont="1" applyBorder="1" applyAlignment="1">
      <alignment vertical="center"/>
    </xf>
    <xf numFmtId="0" fontId="4" fillId="0" borderId="13" xfId="3" applyFont="1" applyBorder="1" applyAlignment="1">
      <alignment horizontal="center" vertical="center"/>
    </xf>
    <xf numFmtId="0" fontId="4" fillId="0" borderId="13" xfId="3" applyFont="1" applyBorder="1" applyAlignment="1">
      <alignment vertical="center" wrapText="1"/>
    </xf>
    <xf numFmtId="164" fontId="4" fillId="0" borderId="13" xfId="3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4" xfId="1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64" fontId="4" fillId="11" borderId="1" xfId="1" applyNumberFormat="1" applyFont="1" applyFill="1" applyBorder="1" applyAlignment="1">
      <alignment horizontal="center" vertical="center" wrapText="1"/>
    </xf>
    <xf numFmtId="164" fontId="4" fillId="11" borderId="6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left" vertical="center" wrapText="1"/>
    </xf>
    <xf numFmtId="0" fontId="4" fillId="0" borderId="5" xfId="3" applyFont="1" applyBorder="1" applyAlignment="1">
      <alignment vertical="center" wrapText="1"/>
    </xf>
    <xf numFmtId="0" fontId="4" fillId="0" borderId="9" xfId="3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1" applyFont="1" applyBorder="1" applyAlignment="1">
      <alignment vertical="center" wrapText="1"/>
    </xf>
    <xf numFmtId="4" fontId="4" fillId="0" borderId="14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2" fillId="0" borderId="0" xfId="0" applyFont="1"/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vertical="center" wrapText="1"/>
    </xf>
    <xf numFmtId="4" fontId="4" fillId="0" borderId="17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4" fillId="0" borderId="17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 wrapText="1"/>
    </xf>
    <xf numFmtId="4" fontId="4" fillId="0" borderId="15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right" vertical="center" wrapText="1"/>
    </xf>
    <xf numFmtId="164" fontId="24" fillId="0" borderId="1" xfId="3" applyNumberFormat="1" applyFont="1" applyBorder="1" applyAlignment="1">
      <alignment horizontal="right" vertical="center" wrapText="1"/>
    </xf>
    <xf numFmtId="164" fontId="4" fillId="11" borderId="5" xfId="1" applyNumberFormat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vertical="center" wrapText="1"/>
    </xf>
    <xf numFmtId="164" fontId="4" fillId="11" borderId="13" xfId="1" applyNumberFormat="1" applyFont="1" applyFill="1" applyBorder="1" applyAlignment="1">
      <alignment horizontal="center" vertical="center" wrapText="1"/>
    </xf>
    <xf numFmtId="164" fontId="4" fillId="11" borderId="15" xfId="1" applyNumberFormat="1" applyFont="1" applyFill="1" applyBorder="1" applyAlignment="1">
      <alignment horizontal="center" vertical="center" wrapText="1"/>
    </xf>
    <xf numFmtId="164" fontId="4" fillId="11" borderId="9" xfId="1" applyNumberFormat="1" applyFont="1" applyFill="1" applyBorder="1" applyAlignment="1">
      <alignment horizontal="center" vertical="center" wrapText="1"/>
    </xf>
    <xf numFmtId="164" fontId="4" fillId="11" borderId="17" xfId="1" applyNumberFormat="1" applyFont="1" applyFill="1" applyBorder="1" applyAlignment="1">
      <alignment horizontal="center" vertical="center" wrapText="1"/>
    </xf>
    <xf numFmtId="164" fontId="4" fillId="11" borderId="14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164" fontId="4" fillId="0" borderId="0" xfId="14" applyNumberFormat="1" applyFont="1" applyFill="1" applyAlignment="1">
      <alignment vertical="center"/>
    </xf>
    <xf numFmtId="44" fontId="4" fillId="0" borderId="0" xfId="14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4" fillId="0" borderId="0" xfId="0" quotePrefix="1" applyNumberFormat="1" applyFont="1" applyFill="1" applyAlignment="1">
      <alignment horizontal="left" vertical="center"/>
    </xf>
    <xf numFmtId="164" fontId="4" fillId="0" borderId="0" xfId="0" applyNumberFormat="1" applyFont="1" applyAlignment="1">
      <alignment vertical="center" wrapText="1"/>
    </xf>
    <xf numFmtId="4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4" fontId="4" fillId="11" borderId="1" xfId="1" applyNumberFormat="1" applyFont="1" applyFill="1" applyBorder="1" applyAlignment="1">
      <alignment horizontal="center" vertical="center" wrapText="1"/>
    </xf>
    <xf numFmtId="164" fontId="6" fillId="3" borderId="7" xfId="5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11" borderId="1" xfId="5" applyFont="1" applyFill="1" applyBorder="1" applyAlignment="1">
      <alignment horizontal="center" vertical="center" wrapText="1"/>
    </xf>
    <xf numFmtId="0" fontId="4" fillId="11" borderId="1" xfId="5" applyNumberFormat="1" applyFont="1" applyFill="1" applyBorder="1" applyAlignment="1">
      <alignment horizontal="center" vertical="center" wrapText="1"/>
    </xf>
    <xf numFmtId="164" fontId="4" fillId="11" borderId="1" xfId="5" applyNumberFormat="1" applyFont="1" applyFill="1" applyBorder="1" applyAlignment="1">
      <alignment vertical="center" wrapText="1"/>
    </xf>
    <xf numFmtId="44" fontId="4" fillId="11" borderId="1" xfId="5" applyNumberFormat="1" applyFont="1" applyFill="1" applyBorder="1" applyAlignment="1">
      <alignment horizontal="center" vertical="center" wrapText="1"/>
    </xf>
    <xf numFmtId="44" fontId="4" fillId="11" borderId="1" xfId="0" applyNumberFormat="1" applyFont="1" applyFill="1" applyBorder="1" applyAlignment="1">
      <alignment horizontal="center" vertical="center" wrapText="1"/>
    </xf>
    <xf numFmtId="164" fontId="4" fillId="11" borderId="1" xfId="5" applyNumberFormat="1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164" fontId="4" fillId="11" borderId="1" xfId="6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164" fontId="4" fillId="11" borderId="13" xfId="1" applyNumberFormat="1" applyFont="1" applyFill="1" applyBorder="1" applyAlignment="1">
      <alignment vertical="center" wrapText="1"/>
    </xf>
    <xf numFmtId="164" fontId="4" fillId="11" borderId="5" xfId="1" applyNumberFormat="1" applyFont="1" applyFill="1" applyBorder="1" applyAlignment="1">
      <alignment vertical="center" wrapText="1"/>
    </xf>
    <xf numFmtId="164" fontId="4" fillId="11" borderId="1" xfId="1" applyNumberFormat="1" applyFont="1" applyFill="1" applyBorder="1" applyAlignment="1">
      <alignment vertical="center" wrapText="1"/>
    </xf>
    <xf numFmtId="164" fontId="4" fillId="11" borderId="9" xfId="1" applyNumberFormat="1" applyFont="1" applyFill="1" applyBorder="1" applyAlignment="1">
      <alignment vertical="center" wrapText="1"/>
    </xf>
    <xf numFmtId="164" fontId="4" fillId="11" borderId="14" xfId="1" applyNumberFormat="1" applyFont="1" applyFill="1" applyBorder="1" applyAlignment="1">
      <alignment vertical="center" wrapText="1"/>
    </xf>
    <xf numFmtId="4" fontId="4" fillId="11" borderId="5" xfId="1" applyNumberFormat="1" applyFont="1" applyFill="1" applyBorder="1" applyAlignment="1">
      <alignment horizontal="center" vertical="center" wrapText="1"/>
    </xf>
    <xf numFmtId="164" fontId="4" fillId="11" borderId="5" xfId="1" applyNumberFormat="1" applyFont="1" applyFill="1" applyBorder="1" applyAlignment="1">
      <alignment horizontal="right" vertical="center" wrapText="1"/>
    </xf>
    <xf numFmtId="164" fontId="4" fillId="11" borderId="1" xfId="1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11" borderId="14" xfId="1" applyFont="1" applyFill="1" applyBorder="1" applyAlignment="1">
      <alignment horizontal="center" vertical="center" wrapText="1"/>
    </xf>
    <xf numFmtId="164" fontId="4" fillId="11" borderId="14" xfId="1" applyNumberFormat="1" applyFont="1" applyFill="1" applyBorder="1" applyAlignment="1">
      <alignment horizontal="right" vertical="center" wrapText="1"/>
    </xf>
    <xf numFmtId="164" fontId="4" fillId="11" borderId="17" xfId="1" applyNumberFormat="1" applyFont="1" applyFill="1" applyBorder="1" applyAlignment="1">
      <alignment vertical="center" wrapText="1"/>
    </xf>
    <xf numFmtId="164" fontId="4" fillId="11" borderId="5" xfId="1" applyNumberFormat="1" applyFont="1" applyFill="1" applyBorder="1" applyAlignment="1">
      <alignment horizontal="right" vertical="center" wrapText="1"/>
    </xf>
    <xf numFmtId="164" fontId="4" fillId="11" borderId="5" xfId="1" applyNumberFormat="1" applyFont="1" applyFill="1" applyBorder="1" applyAlignment="1">
      <alignment horizontal="center" vertical="center" wrapText="1"/>
    </xf>
    <xf numFmtId="164" fontId="4" fillId="11" borderId="9" xfId="1" applyNumberFormat="1" applyFont="1" applyFill="1" applyBorder="1" applyAlignment="1">
      <alignment horizontal="right" vertical="center" wrapText="1"/>
    </xf>
    <xf numFmtId="164" fontId="4" fillId="11" borderId="15" xfId="1" applyNumberFormat="1" applyFont="1" applyFill="1" applyBorder="1" applyAlignment="1">
      <alignment vertical="center" wrapText="1"/>
    </xf>
    <xf numFmtId="0" fontId="4" fillId="11" borderId="1" xfId="1" applyFont="1" applyFill="1" applyBorder="1" applyAlignment="1">
      <alignment vertical="center" wrapText="1"/>
    </xf>
    <xf numFmtId="0" fontId="4" fillId="11" borderId="14" xfId="1" applyFont="1" applyFill="1" applyBorder="1" applyAlignment="1">
      <alignment vertical="center" wrapText="1"/>
    </xf>
    <xf numFmtId="0" fontId="4" fillId="11" borderId="19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11" borderId="21" xfId="1" applyFont="1" applyFill="1" applyBorder="1" applyAlignment="1">
      <alignment horizontal="center" vertical="center" wrapText="1"/>
    </xf>
    <xf numFmtId="0" fontId="4" fillId="11" borderId="20" xfId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44" fontId="6" fillId="12" borderId="3" xfId="15" applyFont="1" applyFill="1" applyBorder="1" applyAlignment="1">
      <alignment horizontal="center" vertical="center"/>
    </xf>
    <xf numFmtId="0" fontId="4" fillId="11" borderId="12" xfId="1" applyFont="1" applyFill="1" applyBorder="1" applyAlignment="1">
      <alignment horizontal="center" vertical="center"/>
    </xf>
    <xf numFmtId="49" fontId="4" fillId="11" borderId="5" xfId="1" applyNumberFormat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vertical="center"/>
    </xf>
    <xf numFmtId="49" fontId="4" fillId="11" borderId="1" xfId="1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 wrapText="1"/>
    </xf>
    <xf numFmtId="0" fontId="4" fillId="11" borderId="5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/>
    </xf>
    <xf numFmtId="0" fontId="4" fillId="11" borderId="22" xfId="1" applyFont="1" applyFill="1" applyBorder="1" applyAlignment="1">
      <alignment horizontal="center" vertical="center" wrapText="1"/>
    </xf>
    <xf numFmtId="164" fontId="8" fillId="8" borderId="1" xfId="14" applyNumberFormat="1" applyFont="1" applyFill="1" applyBorder="1" applyAlignment="1">
      <alignment horizontal="center" vertical="center" wrapText="1"/>
    </xf>
    <xf numFmtId="44" fontId="8" fillId="8" borderId="1" xfId="14" applyFont="1" applyFill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164" fontId="4" fillId="11" borderId="5" xfId="1" applyNumberFormat="1" applyFont="1" applyFill="1" applyBorder="1" applyAlignment="1">
      <alignment horizontal="right" vertical="center" wrapText="1"/>
    </xf>
    <xf numFmtId="164" fontId="4" fillId="11" borderId="5" xfId="1" applyNumberFormat="1" applyFont="1" applyFill="1" applyBorder="1" applyAlignment="1">
      <alignment horizontal="center" vertical="center" wrapText="1"/>
    </xf>
    <xf numFmtId="164" fontId="4" fillId="11" borderId="5" xfId="1" applyNumberFormat="1" applyFont="1" applyFill="1" applyBorder="1" applyAlignment="1">
      <alignment horizontal="center" vertical="center" wrapText="1"/>
    </xf>
    <xf numFmtId="0" fontId="4" fillId="11" borderId="1" xfId="5" quotePrefix="1" applyFont="1" applyFill="1" applyBorder="1" applyAlignment="1">
      <alignment horizontal="center" vertical="center" wrapText="1"/>
    </xf>
    <xf numFmtId="49" fontId="4" fillId="11" borderId="1" xfId="5" applyNumberFormat="1" applyFont="1" applyFill="1" applyBorder="1" applyAlignment="1">
      <alignment horizontal="center" vertical="center" wrapText="1"/>
    </xf>
    <xf numFmtId="14" fontId="4" fillId="11" borderId="1" xfId="6" applyNumberFormat="1" applyFont="1" applyFill="1" applyBorder="1" applyAlignment="1">
      <alignment horizontal="center" vertical="center" wrapText="1"/>
    </xf>
    <xf numFmtId="49" fontId="4" fillId="11" borderId="1" xfId="6" applyNumberFormat="1" applyFont="1" applyFill="1" applyBorder="1" applyAlignment="1">
      <alignment horizontal="center" vertical="center" wrapText="1"/>
    </xf>
    <xf numFmtId="44" fontId="4" fillId="11" borderId="1" xfId="6" applyFont="1" applyFill="1" applyBorder="1" applyAlignment="1">
      <alignment horizontal="center" vertical="center" wrapText="1"/>
    </xf>
    <xf numFmtId="0" fontId="25" fillId="11" borderId="1" xfId="5" applyFont="1" applyFill="1" applyBorder="1" applyAlignment="1">
      <alignment horizontal="center" vertical="center" wrapText="1"/>
    </xf>
    <xf numFmtId="0" fontId="28" fillId="11" borderId="1" xfId="16" applyFont="1" applyFill="1" applyBorder="1" applyAlignment="1">
      <alignment horizontal="center" vertical="center" wrapText="1"/>
    </xf>
    <xf numFmtId="0" fontId="28" fillId="11" borderId="1" xfId="16" quotePrefix="1" applyFont="1" applyFill="1" applyBorder="1" applyAlignment="1">
      <alignment horizontal="center" vertical="center" wrapText="1"/>
    </xf>
    <xf numFmtId="49" fontId="28" fillId="11" borderId="1" xfId="16" applyNumberFormat="1" applyFont="1" applyFill="1" applyBorder="1" applyAlignment="1">
      <alignment horizontal="center" vertical="center" wrapText="1"/>
    </xf>
    <xf numFmtId="44" fontId="28" fillId="11" borderId="1" xfId="16" applyNumberFormat="1" applyFont="1" applyFill="1" applyBorder="1" applyAlignment="1">
      <alignment horizontal="center" vertical="center" wrapText="1"/>
    </xf>
    <xf numFmtId="164" fontId="29" fillId="11" borderId="1" xfId="16" applyNumberFormat="1" applyFont="1" applyFill="1" applyBorder="1" applyAlignment="1">
      <alignment horizontal="center" vertical="center" wrapText="1"/>
    </xf>
    <xf numFmtId="49" fontId="4" fillId="11" borderId="1" xfId="5" quotePrefix="1" applyNumberFormat="1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vertical="center" wrapText="1"/>
    </xf>
    <xf numFmtId="0" fontId="6" fillId="3" borderId="18" xfId="5" applyFont="1" applyFill="1" applyBorder="1" applyAlignment="1">
      <alignment vertical="center" wrapText="1"/>
    </xf>
    <xf numFmtId="0" fontId="6" fillId="3" borderId="7" xfId="5" applyNumberFormat="1" applyFont="1" applyFill="1" applyBorder="1" applyAlignment="1">
      <alignment horizontal="center" vertical="center" wrapText="1"/>
    </xf>
    <xf numFmtId="0" fontId="8" fillId="11" borderId="1" xfId="5" applyFont="1" applyFill="1" applyBorder="1" applyAlignment="1">
      <alignment horizontal="center" vertical="center" wrapText="1"/>
    </xf>
    <xf numFmtId="0" fontId="30" fillId="11" borderId="1" xfId="16" applyFont="1" applyFill="1" applyBorder="1" applyAlignment="1">
      <alignment horizontal="center" vertical="center" wrapText="1"/>
    </xf>
    <xf numFmtId="49" fontId="4" fillId="11" borderId="13" xfId="1" applyNumberFormat="1" applyFont="1" applyFill="1" applyBorder="1" applyAlignment="1">
      <alignment horizontal="center" vertical="center" wrapText="1"/>
    </xf>
    <xf numFmtId="0" fontId="4" fillId="11" borderId="17" xfId="1" applyNumberFormat="1" applyFont="1" applyFill="1" applyBorder="1" applyAlignment="1">
      <alignment horizontal="center" vertical="center" wrapText="1"/>
    </xf>
    <xf numFmtId="0" fontId="4" fillId="11" borderId="13" xfId="1" applyNumberFormat="1" applyFont="1" applyFill="1" applyBorder="1" applyAlignment="1">
      <alignment horizontal="center" vertical="center" wrapText="1"/>
    </xf>
    <xf numFmtId="164" fontId="4" fillId="11" borderId="1" xfId="3" applyNumberFormat="1" applyFont="1" applyFill="1" applyBorder="1" applyAlignment="1">
      <alignment vertical="center"/>
    </xf>
    <xf numFmtId="0" fontId="4" fillId="0" borderId="6" xfId="5" applyFont="1" applyBorder="1" applyAlignment="1">
      <alignment vertical="center" wrapText="1"/>
    </xf>
    <xf numFmtId="0" fontId="14" fillId="11" borderId="1" xfId="0" applyFont="1" applyFill="1" applyBorder="1" applyAlignment="1">
      <alignment horizontal="left" vertical="center" wrapText="1"/>
    </xf>
    <xf numFmtId="49" fontId="8" fillId="11" borderId="1" xfId="0" applyNumberFormat="1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164" fontId="4" fillId="11" borderId="6" xfId="1" applyNumberFormat="1" applyFont="1" applyFill="1" applyBorder="1" applyAlignment="1">
      <alignment horizontal="right" vertical="center" wrapText="1"/>
    </xf>
    <xf numFmtId="164" fontId="4" fillId="11" borderId="5" xfId="1" applyNumberFormat="1" applyFont="1" applyFill="1" applyBorder="1" applyAlignment="1">
      <alignment horizontal="right" vertical="center" wrapText="1"/>
    </xf>
    <xf numFmtId="164" fontId="4" fillId="11" borderId="6" xfId="1" applyNumberFormat="1" applyFont="1" applyFill="1" applyBorder="1" applyAlignment="1">
      <alignment horizontal="center" vertical="center" wrapText="1"/>
    </xf>
    <xf numFmtId="164" fontId="4" fillId="11" borderId="5" xfId="1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6" fillId="2" borderId="8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10" borderId="6" xfId="3" applyFont="1" applyFill="1" applyBorder="1" applyAlignment="1">
      <alignment horizontal="center" vertical="center" wrapText="1"/>
    </xf>
    <xf numFmtId="0" fontId="6" fillId="10" borderId="14" xfId="3" applyFont="1" applyFill="1" applyBorder="1" applyAlignment="1">
      <alignment horizontal="center" vertical="center" wrapText="1"/>
    </xf>
    <xf numFmtId="0" fontId="6" fillId="10" borderId="5" xfId="3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5" fontId="6" fillId="10" borderId="1" xfId="5" applyNumberFormat="1" applyFont="1" applyFill="1" applyBorder="1" applyAlignment="1">
      <alignment horizontal="center" vertical="center" wrapText="1"/>
    </xf>
    <xf numFmtId="0" fontId="6" fillId="10" borderId="1" xfId="3" applyFont="1" applyFill="1" applyBorder="1" applyAlignment="1">
      <alignment horizontal="center" vertical="center" wrapText="1"/>
    </xf>
    <xf numFmtId="49" fontId="6" fillId="10" borderId="1" xfId="3" applyNumberFormat="1" applyFont="1" applyFill="1" applyBorder="1" applyAlignment="1">
      <alignment horizontal="center" vertical="center" wrapText="1"/>
    </xf>
    <xf numFmtId="44" fontId="6" fillId="10" borderId="1" xfId="4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5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28" fillId="11" borderId="1" xfId="16" applyNumberFormat="1" applyFont="1" applyFill="1" applyBorder="1" applyAlignment="1">
      <alignment horizontal="center" vertical="center" wrapText="1"/>
    </xf>
  </cellXfs>
  <cellStyles count="17">
    <cellStyle name="Dobre" xfId="16" builtinId="26"/>
    <cellStyle name="Excel Built-in Normal" xfId="12"/>
    <cellStyle name="Hiperłącze 2" xfId="8"/>
    <cellStyle name="Normalny" xfId="0" builtinId="0"/>
    <cellStyle name="Normalny 2" xfId="1"/>
    <cellStyle name="Normalny 2 2" xfId="13"/>
    <cellStyle name="Normalny 3" xfId="3"/>
    <cellStyle name="Normalny 3 2" xfId="5"/>
    <cellStyle name="Normalny 4" xfId="7"/>
    <cellStyle name="Normalny 5" xfId="11"/>
    <cellStyle name="Walutowy" xfId="14" builtinId="4"/>
    <cellStyle name="Walutowy 2" xfId="2"/>
    <cellStyle name="Walutowy 3" xfId="4"/>
    <cellStyle name="Walutowy 3 2" xfId="6"/>
    <cellStyle name="Walutowy 4" xfId="9"/>
    <cellStyle name="Walutowy 5" xfId="10"/>
    <cellStyle name="Walutowy 6" xfId="1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numFmt numFmtId="164" formatCode="#,##0.00\ &quot;zł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mbria"/>
        <scheme val="maj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mbria"/>
        <scheme val="maj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  <color rgb="FFF9FEC6"/>
      <color rgb="FFCCFFFF"/>
      <color rgb="FF66FF66"/>
      <color rgb="FFFCC8FD"/>
      <color rgb="FF89C5FB"/>
      <color rgb="FFAE5858"/>
      <color rgb="FFFFCC00"/>
      <color rgb="FFE9EFF7"/>
      <color rgb="FF077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1:J27" totalsRowCount="1" headerRowDxfId="20" dataDxfId="19" totalsRowDxfId="18">
  <autoFilter ref="B1:J26"/>
  <sortState ref="B2:I11">
    <sortCondition ref="E1:E11"/>
  </sortState>
  <tableColumns count="9">
    <tableColumn id="8" name="Polisa" dataDxfId="17" totalsRowDxfId="16"/>
    <tableColumn id="1" name="Ryzyko" dataDxfId="15" totalsRowDxfId="14"/>
    <tableColumn id="3" name="Oznaczenie ryzyka" dataDxfId="13" totalsRowDxfId="12"/>
    <tableColumn id="4" name="Data wystąpienia szkody lub zgłoszenia" dataDxfId="11" totalsRowDxfId="10"/>
    <tableColumn id="6" name="Wypłata" totalsRowFunction="sum" dataDxfId="9" totalsRowDxfId="8" dataCellStyle="Walutowy"/>
    <tableColumn id="7" name="Rezerwa" dataDxfId="7" totalsRowDxfId="6" dataCellStyle="Walutowy"/>
    <tableColumn id="2" name="TU" dataDxfId="5" totalsRowDxfId="4"/>
    <tableColumn id="9" name="Przyczyna szkody" dataDxfId="3" totalsRowDxfId="2"/>
    <tableColumn id="10" name="Miejsce szkody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Normal="100" workbookViewId="0">
      <selection activeCell="D19" sqref="D19"/>
    </sheetView>
  </sheetViews>
  <sheetFormatPr defaultColWidth="9.140625" defaultRowHeight="14.25"/>
  <cols>
    <col min="1" max="1" width="3.42578125" style="57" customWidth="1"/>
    <col min="2" max="2" width="5.140625" style="4" customWidth="1"/>
    <col min="3" max="3" width="51.42578125" style="4" bestFit="1" customWidth="1"/>
    <col min="4" max="4" width="18.85546875" style="4" bestFit="1" customWidth="1"/>
    <col min="5" max="5" width="13.85546875" style="4" bestFit="1" customWidth="1"/>
    <col min="6" max="6" width="12.5703125" style="4" bestFit="1" customWidth="1"/>
    <col min="7" max="8" width="12.7109375" style="4" customWidth="1"/>
    <col min="9" max="11" width="11.140625" style="4" customWidth="1"/>
    <col min="12" max="12" width="83.5703125" style="2" customWidth="1"/>
    <col min="13" max="16384" width="9.140625" style="57"/>
  </cols>
  <sheetData>
    <row r="2" spans="2:15">
      <c r="B2" s="40"/>
      <c r="C2" s="40"/>
      <c r="D2" s="271" t="s">
        <v>54</v>
      </c>
      <c r="E2" s="271"/>
      <c r="F2" s="40"/>
      <c r="G2" s="40"/>
      <c r="H2" s="40"/>
      <c r="I2" s="271" t="s">
        <v>60</v>
      </c>
      <c r="J2" s="271"/>
      <c r="K2" s="2"/>
      <c r="L2" s="51"/>
    </row>
    <row r="3" spans="2:15" s="1" customFormat="1" ht="25.5">
      <c r="B3" s="109" t="s">
        <v>0</v>
      </c>
      <c r="C3" s="109" t="s">
        <v>58</v>
      </c>
      <c r="D3" s="109" t="s">
        <v>63</v>
      </c>
      <c r="E3" s="109" t="s">
        <v>62</v>
      </c>
      <c r="F3" s="109" t="s">
        <v>65</v>
      </c>
      <c r="G3" s="109" t="s">
        <v>55</v>
      </c>
      <c r="H3" s="109" t="s">
        <v>56</v>
      </c>
      <c r="I3" s="97" t="s">
        <v>61</v>
      </c>
      <c r="J3" s="97" t="s">
        <v>59</v>
      </c>
      <c r="K3" s="109" t="s">
        <v>64</v>
      </c>
      <c r="L3" s="110" t="s">
        <v>57</v>
      </c>
      <c r="M3" s="55"/>
    </row>
    <row r="4" spans="2:15" s="1" customFormat="1" ht="15">
      <c r="B4" s="58"/>
      <c r="C4" s="24" t="s">
        <v>714</v>
      </c>
      <c r="D4" s="72" t="s">
        <v>672</v>
      </c>
      <c r="E4" s="24" t="s">
        <v>563</v>
      </c>
      <c r="F4" s="52" t="s">
        <v>673</v>
      </c>
      <c r="G4" s="173" t="s">
        <v>715</v>
      </c>
      <c r="H4" s="173" t="s">
        <v>717</v>
      </c>
      <c r="I4" s="25" t="s">
        <v>562</v>
      </c>
      <c r="J4" s="25" t="s">
        <v>562</v>
      </c>
      <c r="K4" s="25" t="s">
        <v>562</v>
      </c>
      <c r="L4" s="60" t="s">
        <v>562</v>
      </c>
      <c r="M4" s="55"/>
      <c r="N4" s="59"/>
      <c r="O4" s="59"/>
    </row>
    <row r="5" spans="2:15" s="1" customFormat="1" ht="15">
      <c r="B5" s="58">
        <v>1</v>
      </c>
      <c r="C5" s="24" t="s">
        <v>413</v>
      </c>
      <c r="D5" s="72" t="s">
        <v>672</v>
      </c>
      <c r="E5" s="24" t="s">
        <v>563</v>
      </c>
      <c r="F5" s="52" t="s">
        <v>673</v>
      </c>
      <c r="G5" s="173" t="s">
        <v>716</v>
      </c>
      <c r="H5" s="173" t="s">
        <v>718</v>
      </c>
      <c r="I5" s="25">
        <v>58</v>
      </c>
      <c r="J5" s="25" t="s">
        <v>562</v>
      </c>
      <c r="K5" s="25" t="s">
        <v>562</v>
      </c>
      <c r="L5" s="60" t="s">
        <v>674</v>
      </c>
      <c r="M5" s="55"/>
      <c r="N5" s="59"/>
      <c r="O5" s="59"/>
    </row>
    <row r="6" spans="2:15" s="1" customFormat="1" ht="15">
      <c r="B6" s="58" t="s">
        <v>675</v>
      </c>
      <c r="C6" s="24" t="s">
        <v>680</v>
      </c>
      <c r="D6" s="72" t="s">
        <v>691</v>
      </c>
      <c r="E6" s="24" t="s">
        <v>563</v>
      </c>
      <c r="F6" s="173" t="s">
        <v>720</v>
      </c>
      <c r="G6" s="173" t="s">
        <v>712</v>
      </c>
      <c r="H6" s="173" t="s">
        <v>719</v>
      </c>
      <c r="I6" s="172">
        <v>4</v>
      </c>
      <c r="J6" s="172" t="s">
        <v>562</v>
      </c>
      <c r="K6" s="172" t="s">
        <v>562</v>
      </c>
      <c r="L6" s="269" t="s">
        <v>900</v>
      </c>
      <c r="M6" s="55"/>
      <c r="N6" s="59"/>
      <c r="O6" s="59"/>
    </row>
    <row r="7" spans="2:15" s="1" customFormat="1" ht="15">
      <c r="B7" s="58" t="s">
        <v>676</v>
      </c>
      <c r="C7" s="24" t="s">
        <v>681</v>
      </c>
      <c r="D7" s="72" t="s">
        <v>687</v>
      </c>
      <c r="E7" s="24" t="s">
        <v>563</v>
      </c>
      <c r="F7" s="173" t="s">
        <v>722</v>
      </c>
      <c r="G7" s="173" t="s">
        <v>713</v>
      </c>
      <c r="H7" s="173" t="s">
        <v>721</v>
      </c>
      <c r="I7" s="172">
        <v>8</v>
      </c>
      <c r="J7" s="172" t="s">
        <v>562</v>
      </c>
      <c r="K7" s="172" t="s">
        <v>562</v>
      </c>
      <c r="L7" s="269" t="s">
        <v>901</v>
      </c>
      <c r="M7" s="55"/>
      <c r="N7" s="59"/>
      <c r="O7" s="59"/>
    </row>
    <row r="8" spans="2:15" s="1" customFormat="1" ht="15">
      <c r="B8" s="58" t="s">
        <v>677</v>
      </c>
      <c r="C8" s="24" t="s">
        <v>682</v>
      </c>
      <c r="D8" s="72" t="s">
        <v>688</v>
      </c>
      <c r="E8" s="24" t="s">
        <v>563</v>
      </c>
      <c r="F8" s="173" t="s">
        <v>722</v>
      </c>
      <c r="G8" s="173" t="s">
        <v>713</v>
      </c>
      <c r="H8" s="173" t="s">
        <v>721</v>
      </c>
      <c r="I8" s="172">
        <v>7</v>
      </c>
      <c r="J8" s="172"/>
      <c r="K8" s="172"/>
      <c r="L8" s="269" t="s">
        <v>902</v>
      </c>
      <c r="M8" s="55"/>
      <c r="N8" s="59"/>
      <c r="O8" s="59"/>
    </row>
    <row r="9" spans="2:15" s="1" customFormat="1" ht="15">
      <c r="B9" s="58" t="s">
        <v>679</v>
      </c>
      <c r="C9" s="24" t="s">
        <v>684</v>
      </c>
      <c r="D9" s="72" t="s">
        <v>690</v>
      </c>
      <c r="E9" s="24" t="s">
        <v>563</v>
      </c>
      <c r="F9" s="173" t="s">
        <v>722</v>
      </c>
      <c r="G9" s="173" t="s">
        <v>562</v>
      </c>
      <c r="H9" s="173" t="s">
        <v>562</v>
      </c>
      <c r="I9" s="173" t="s">
        <v>562</v>
      </c>
      <c r="J9" s="173" t="s">
        <v>562</v>
      </c>
      <c r="K9" s="173" t="s">
        <v>562</v>
      </c>
      <c r="L9" s="270" t="s">
        <v>562</v>
      </c>
      <c r="M9" s="55"/>
      <c r="N9" s="59"/>
      <c r="O9" s="59"/>
    </row>
    <row r="10" spans="2:15" s="1" customFormat="1" ht="15">
      <c r="B10" s="58" t="s">
        <v>678</v>
      </c>
      <c r="C10" s="24" t="s">
        <v>685</v>
      </c>
      <c r="D10" s="72" t="s">
        <v>689</v>
      </c>
      <c r="E10" s="24" t="s">
        <v>563</v>
      </c>
      <c r="F10" s="173" t="s">
        <v>722</v>
      </c>
      <c r="G10" s="173" t="s">
        <v>562</v>
      </c>
      <c r="H10" s="173" t="s">
        <v>562</v>
      </c>
      <c r="I10" s="173" t="s">
        <v>562</v>
      </c>
      <c r="J10" s="173" t="s">
        <v>562</v>
      </c>
      <c r="K10" s="173" t="s">
        <v>562</v>
      </c>
      <c r="L10" s="270" t="s">
        <v>562</v>
      </c>
      <c r="M10" s="55"/>
      <c r="N10" s="59"/>
      <c r="O10" s="59"/>
    </row>
    <row r="11" spans="2:15" s="1" customFormat="1" ht="15">
      <c r="B11" s="58" t="s">
        <v>683</v>
      </c>
      <c r="C11" s="24" t="s">
        <v>686</v>
      </c>
      <c r="D11" s="72" t="s">
        <v>356</v>
      </c>
      <c r="E11" s="24" t="s">
        <v>563</v>
      </c>
      <c r="F11" s="173" t="s">
        <v>722</v>
      </c>
      <c r="G11" s="173" t="s">
        <v>562</v>
      </c>
      <c r="H11" s="173" t="s">
        <v>562</v>
      </c>
      <c r="I11" s="173" t="s">
        <v>562</v>
      </c>
      <c r="J11" s="173" t="s">
        <v>562</v>
      </c>
      <c r="K11" s="173" t="s">
        <v>562</v>
      </c>
      <c r="L11" s="270" t="s">
        <v>562</v>
      </c>
      <c r="M11" s="55"/>
      <c r="N11" s="59"/>
      <c r="O11" s="59"/>
    </row>
    <row r="12" spans="2:15" s="1" customFormat="1" ht="25.5">
      <c r="B12" s="58">
        <v>2</v>
      </c>
      <c r="C12" s="24" t="s">
        <v>615</v>
      </c>
      <c r="D12" s="72" t="s">
        <v>616</v>
      </c>
      <c r="E12" s="24" t="s">
        <v>563</v>
      </c>
      <c r="F12" s="52" t="s">
        <v>617</v>
      </c>
      <c r="G12" s="52" t="s">
        <v>642</v>
      </c>
      <c r="H12" s="52" t="s">
        <v>618</v>
      </c>
      <c r="I12" s="25">
        <v>4</v>
      </c>
      <c r="J12" s="25" t="s">
        <v>562</v>
      </c>
      <c r="K12" s="25" t="s">
        <v>562</v>
      </c>
      <c r="L12" s="60" t="s">
        <v>619</v>
      </c>
      <c r="M12" s="61"/>
      <c r="N12" s="59"/>
      <c r="O12" s="59"/>
    </row>
    <row r="13" spans="2:15" s="1" customFormat="1">
      <c r="B13" s="58">
        <v>3</v>
      </c>
      <c r="C13" s="24" t="s">
        <v>621</v>
      </c>
      <c r="D13" s="72" t="s">
        <v>624</v>
      </c>
      <c r="E13" s="24" t="s">
        <v>563</v>
      </c>
      <c r="F13" s="52" t="s">
        <v>623</v>
      </c>
      <c r="G13" s="52" t="s">
        <v>641</v>
      </c>
      <c r="H13" s="52" t="s">
        <v>622</v>
      </c>
      <c r="I13" s="25">
        <v>62</v>
      </c>
      <c r="J13" s="25">
        <v>46</v>
      </c>
      <c r="K13" s="25">
        <v>324</v>
      </c>
      <c r="L13" s="60" t="s">
        <v>625</v>
      </c>
      <c r="M13" s="61"/>
      <c r="N13" s="59"/>
      <c r="O13" s="59"/>
    </row>
    <row r="14" spans="2:15" s="1" customFormat="1">
      <c r="B14" s="58">
        <v>4</v>
      </c>
      <c r="C14" s="24" t="s">
        <v>636</v>
      </c>
      <c r="D14" s="72" t="s">
        <v>637</v>
      </c>
      <c r="E14" s="24" t="s">
        <v>563</v>
      </c>
      <c r="F14" s="52" t="s">
        <v>623</v>
      </c>
      <c r="G14" s="52" t="s">
        <v>640</v>
      </c>
      <c r="H14" s="52" t="s">
        <v>638</v>
      </c>
      <c r="I14" s="25">
        <v>30</v>
      </c>
      <c r="J14" s="25">
        <v>24</v>
      </c>
      <c r="K14" s="25">
        <v>141</v>
      </c>
      <c r="L14" s="60" t="s">
        <v>639</v>
      </c>
      <c r="M14" s="61"/>
      <c r="N14" s="59"/>
      <c r="O14" s="59"/>
    </row>
    <row r="15" spans="2:15" s="1" customFormat="1" ht="15">
      <c r="B15" s="58">
        <v>5</v>
      </c>
      <c r="C15" s="24" t="s">
        <v>649</v>
      </c>
      <c r="D15" s="72" t="s">
        <v>650</v>
      </c>
      <c r="E15" s="24" t="s">
        <v>563</v>
      </c>
      <c r="F15" s="52" t="s">
        <v>623</v>
      </c>
      <c r="G15" s="52" t="s">
        <v>651</v>
      </c>
      <c r="H15" s="52" t="s">
        <v>652</v>
      </c>
      <c r="I15" s="25">
        <v>44</v>
      </c>
      <c r="J15" s="25">
        <v>35</v>
      </c>
      <c r="K15" s="25">
        <v>259</v>
      </c>
      <c r="L15" s="60" t="s">
        <v>653</v>
      </c>
      <c r="M15" s="33"/>
      <c r="N15" s="59"/>
      <c r="O15" s="59"/>
    </row>
    <row r="16" spans="2:15" s="1" customFormat="1" ht="15">
      <c r="B16" s="58">
        <v>6</v>
      </c>
      <c r="C16" s="24" t="s">
        <v>663</v>
      </c>
      <c r="D16" s="72" t="s">
        <v>664</v>
      </c>
      <c r="E16" s="24" t="s">
        <v>563</v>
      </c>
      <c r="F16" s="52" t="s">
        <v>623</v>
      </c>
      <c r="G16" s="52" t="s">
        <v>665</v>
      </c>
      <c r="H16" s="52" t="s">
        <v>666</v>
      </c>
      <c r="I16" s="25">
        <v>30</v>
      </c>
      <c r="J16" s="25">
        <v>24</v>
      </c>
      <c r="K16" s="25">
        <v>166</v>
      </c>
      <c r="L16" s="60" t="s">
        <v>653</v>
      </c>
      <c r="M16" s="33"/>
      <c r="N16" s="59"/>
      <c r="O16" s="59"/>
    </row>
    <row r="17" spans="2:15">
      <c r="B17" s="2"/>
      <c r="L17" s="4"/>
      <c r="M17" s="4"/>
      <c r="N17" s="4"/>
      <c r="O17" s="4"/>
    </row>
    <row r="18" spans="2:15">
      <c r="B18" s="2"/>
      <c r="L18" s="4"/>
      <c r="M18" s="4"/>
      <c r="N18" s="4"/>
      <c r="O18" s="4"/>
    </row>
    <row r="19" spans="2:15">
      <c r="B19" s="2"/>
      <c r="L19" s="4"/>
      <c r="M19" s="4"/>
      <c r="N19" s="4"/>
      <c r="O19" s="4"/>
    </row>
    <row r="20" spans="2:15">
      <c r="B20" s="2"/>
      <c r="L20" s="4"/>
      <c r="M20" s="4"/>
      <c r="N20" s="4"/>
      <c r="O20" s="4"/>
    </row>
    <row r="21" spans="2:15">
      <c r="B21" s="2"/>
      <c r="L21" s="4"/>
    </row>
    <row r="22" spans="2:15">
      <c r="B22" s="2"/>
    </row>
    <row r="23" spans="2:15">
      <c r="L23" s="4"/>
    </row>
    <row r="24" spans="2:15">
      <c r="B24" s="2"/>
    </row>
    <row r="30" spans="2:15">
      <c r="C30" s="2"/>
      <c r="L30" s="4"/>
    </row>
  </sheetData>
  <mergeCells count="2">
    <mergeCell ref="I2:J2"/>
    <mergeCell ref="D2:E2"/>
  </mergeCells>
  <pageMargins left="0.7" right="0.7" top="0.75" bottom="0.75" header="0.3" footer="0.3"/>
  <pageSetup paperSize="9" scale="52" orientation="landscape" r:id="rId1"/>
  <headerFooter>
    <oddHeader>&amp;LZałącznik nr 1d do SIWZ&amp;CGmina Chełmża&amp;RZakładka nr 1</oddHeader>
    <oddFooter>&amp;LUbezpieczenie interesów majątkowych Gminy Chełmża&amp;RStrona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0"/>
  <sheetViews>
    <sheetView topLeftCell="A277" zoomScaleNormal="100" zoomScaleSheetLayoutView="55" workbookViewId="0">
      <selection activeCell="C285" sqref="C285"/>
    </sheetView>
  </sheetViews>
  <sheetFormatPr defaultRowHeight="15"/>
  <cols>
    <col min="1" max="1" width="3.42578125" customWidth="1"/>
    <col min="2" max="2" width="6.42578125" style="34" customWidth="1"/>
    <col min="3" max="3" width="42.28515625" style="34" customWidth="1"/>
    <col min="4" max="4" width="19.140625" style="34" customWidth="1"/>
    <col min="5" max="5" width="18.85546875" style="34" bestFit="1" customWidth="1"/>
    <col min="6" max="6" width="14.5703125" style="34" bestFit="1" customWidth="1"/>
    <col min="7" max="7" width="15" style="34" customWidth="1"/>
    <col min="8" max="11" width="18.42578125" style="34" customWidth="1"/>
    <col min="12" max="12" width="14.140625" style="34" bestFit="1" customWidth="1"/>
    <col min="13" max="13" width="19" style="34" customWidth="1"/>
    <col min="14" max="14" width="13" style="34" customWidth="1"/>
    <col min="15" max="15" width="25.5703125" style="34" customWidth="1"/>
    <col min="16" max="17" width="13" style="34" customWidth="1"/>
    <col min="18" max="18" width="22.85546875" style="34" customWidth="1"/>
    <col min="19" max="19" width="49.85546875" style="34" customWidth="1"/>
    <col min="20" max="20" width="12.28515625" customWidth="1"/>
    <col min="21" max="21" width="26.7109375" customWidth="1"/>
    <col min="22" max="26" width="9.140625" customWidth="1"/>
  </cols>
  <sheetData>
    <row r="1" spans="2:19">
      <c r="P1"/>
      <c r="Q1"/>
      <c r="R1"/>
      <c r="S1"/>
    </row>
    <row r="2" spans="2:19" ht="15.75" customHeight="1">
      <c r="B2" s="100" t="s">
        <v>2</v>
      </c>
      <c r="C2" s="101" t="s">
        <v>413</v>
      </c>
      <c r="D2" s="101"/>
      <c r="E2" s="101"/>
      <c r="F2" s="101"/>
      <c r="G2" s="102"/>
      <c r="H2" s="272" t="s">
        <v>13</v>
      </c>
      <c r="I2" s="272"/>
      <c r="J2" s="272"/>
      <c r="K2" s="272"/>
      <c r="L2" s="14"/>
      <c r="M2" s="14"/>
      <c r="N2" s="14"/>
      <c r="O2" s="14"/>
      <c r="P2"/>
      <c r="Q2"/>
      <c r="R2"/>
      <c r="S2"/>
    </row>
    <row r="3" spans="2:19" ht="39" thickBot="1">
      <c r="B3" s="103" t="s">
        <v>0</v>
      </c>
      <c r="C3" s="103" t="s">
        <v>14</v>
      </c>
      <c r="D3" s="104" t="s">
        <v>21</v>
      </c>
      <c r="E3" s="105" t="s">
        <v>835</v>
      </c>
      <c r="F3" s="106" t="s">
        <v>15</v>
      </c>
      <c r="G3" s="107" t="s">
        <v>53</v>
      </c>
      <c r="H3" s="103" t="s">
        <v>17</v>
      </c>
      <c r="I3" s="103" t="s">
        <v>18</v>
      </c>
      <c r="J3" s="107" t="s">
        <v>35</v>
      </c>
      <c r="K3" s="107" t="s">
        <v>19</v>
      </c>
      <c r="L3" s="107" t="s">
        <v>530</v>
      </c>
      <c r="M3" s="107" t="s">
        <v>411</v>
      </c>
      <c r="N3" s="107" t="s">
        <v>49</v>
      </c>
      <c r="O3" s="104" t="s">
        <v>867</v>
      </c>
      <c r="P3"/>
      <c r="Q3"/>
      <c r="R3"/>
      <c r="S3"/>
    </row>
    <row r="4" spans="2:19" ht="15.75" thickTop="1">
      <c r="B4" s="227" t="s">
        <v>2</v>
      </c>
      <c r="C4" s="165" t="s">
        <v>507</v>
      </c>
      <c r="D4" s="210">
        <f>F4*1600</f>
        <v>576000</v>
      </c>
      <c r="E4" s="211" t="s">
        <v>671</v>
      </c>
      <c r="F4" s="203">
        <v>360</v>
      </c>
      <c r="G4" s="206" t="s">
        <v>845</v>
      </c>
      <c r="H4" s="228" t="s">
        <v>532</v>
      </c>
      <c r="I4" s="228"/>
      <c r="J4" s="228"/>
      <c r="K4" s="228" t="s">
        <v>401</v>
      </c>
      <c r="L4" s="218" t="s">
        <v>659</v>
      </c>
      <c r="M4" s="228"/>
      <c r="N4" s="228"/>
      <c r="O4" s="229"/>
      <c r="P4"/>
      <c r="Q4"/>
      <c r="R4"/>
      <c r="S4"/>
    </row>
    <row r="5" spans="2:19">
      <c r="B5" s="230" t="s">
        <v>3</v>
      </c>
      <c r="C5" s="214" t="s">
        <v>508</v>
      </c>
      <c r="D5" s="205">
        <f>F5*1600</f>
        <v>104000</v>
      </c>
      <c r="E5" s="141" t="s">
        <v>671</v>
      </c>
      <c r="F5" s="185">
        <v>65</v>
      </c>
      <c r="G5" s="218" t="s">
        <v>845</v>
      </c>
      <c r="H5" s="231"/>
      <c r="I5" s="231"/>
      <c r="J5" s="231"/>
      <c r="K5" s="231"/>
      <c r="L5" s="231" t="s">
        <v>412</v>
      </c>
      <c r="M5" s="231"/>
      <c r="N5" s="231"/>
      <c r="O5" s="232"/>
      <c r="P5"/>
      <c r="Q5"/>
      <c r="R5"/>
      <c r="S5"/>
    </row>
    <row r="6" spans="2:19" ht="25.5">
      <c r="B6" s="230" t="s">
        <v>4</v>
      </c>
      <c r="C6" s="214" t="s">
        <v>898</v>
      </c>
      <c r="D6" s="205">
        <v>20711.71</v>
      </c>
      <c r="E6" s="141" t="s">
        <v>572</v>
      </c>
      <c r="F6" s="218" t="s">
        <v>845</v>
      </c>
      <c r="G6" s="218" t="s">
        <v>845</v>
      </c>
      <c r="H6" s="231"/>
      <c r="I6" s="231"/>
      <c r="J6" s="231"/>
      <c r="K6" s="231"/>
      <c r="L6" s="218" t="s">
        <v>659</v>
      </c>
      <c r="M6" s="231"/>
      <c r="N6" s="231"/>
      <c r="O6" s="232"/>
      <c r="P6"/>
      <c r="Q6"/>
      <c r="R6"/>
      <c r="S6"/>
    </row>
    <row r="7" spans="2:19" ht="51">
      <c r="B7" s="230" t="s">
        <v>5</v>
      </c>
      <c r="C7" s="214" t="s">
        <v>790</v>
      </c>
      <c r="D7" s="205">
        <f>F7*2800</f>
        <v>1984920</v>
      </c>
      <c r="E7" s="141" t="s">
        <v>671</v>
      </c>
      <c r="F7" s="185">
        <v>708.9</v>
      </c>
      <c r="G7" s="218" t="s">
        <v>845</v>
      </c>
      <c r="H7" s="231" t="s">
        <v>533</v>
      </c>
      <c r="I7" s="231" t="s">
        <v>534</v>
      </c>
      <c r="J7" s="231" t="s">
        <v>841</v>
      </c>
      <c r="K7" s="231" t="s">
        <v>401</v>
      </c>
      <c r="L7" s="231" t="s">
        <v>412</v>
      </c>
      <c r="M7" s="231" t="s">
        <v>412</v>
      </c>
      <c r="N7" s="231"/>
      <c r="O7" s="232"/>
      <c r="P7"/>
      <c r="Q7"/>
      <c r="R7"/>
      <c r="S7"/>
    </row>
    <row r="8" spans="2:19">
      <c r="B8" s="230" t="s">
        <v>6</v>
      </c>
      <c r="C8" s="214" t="s">
        <v>511</v>
      </c>
      <c r="D8" s="205">
        <f>F8*1600</f>
        <v>354880</v>
      </c>
      <c r="E8" s="141" t="s">
        <v>671</v>
      </c>
      <c r="F8" s="185">
        <v>221.8</v>
      </c>
      <c r="G8" s="218" t="s">
        <v>845</v>
      </c>
      <c r="H8" s="231" t="s">
        <v>535</v>
      </c>
      <c r="I8" s="231"/>
      <c r="J8" s="231" t="s">
        <v>536</v>
      </c>
      <c r="K8" s="231"/>
      <c r="L8" s="231" t="s">
        <v>412</v>
      </c>
      <c r="M8" s="231"/>
      <c r="N8" s="231"/>
      <c r="O8" s="232"/>
      <c r="P8"/>
      <c r="Q8"/>
      <c r="R8"/>
      <c r="S8"/>
    </row>
    <row r="9" spans="2:19">
      <c r="B9" s="230" t="s">
        <v>7</v>
      </c>
      <c r="C9" s="214" t="s">
        <v>838</v>
      </c>
      <c r="D9" s="205">
        <f>F9*2800</f>
        <v>1068116</v>
      </c>
      <c r="E9" s="141" t="s">
        <v>671</v>
      </c>
      <c r="F9" s="185">
        <v>381.47</v>
      </c>
      <c r="G9" s="218" t="s">
        <v>845</v>
      </c>
      <c r="H9" s="231" t="s">
        <v>399</v>
      </c>
      <c r="I9" s="231" t="s">
        <v>400</v>
      </c>
      <c r="J9" s="231" t="s">
        <v>573</v>
      </c>
      <c r="K9" s="231" t="s">
        <v>401</v>
      </c>
      <c r="L9" s="231" t="s">
        <v>412</v>
      </c>
      <c r="M9" s="231" t="s">
        <v>412</v>
      </c>
      <c r="N9" s="231"/>
      <c r="O9" s="232"/>
      <c r="P9"/>
      <c r="Q9"/>
      <c r="R9"/>
      <c r="S9"/>
    </row>
    <row r="10" spans="2:19">
      <c r="B10" s="230" t="s">
        <v>8</v>
      </c>
      <c r="C10" s="214" t="s">
        <v>512</v>
      </c>
      <c r="D10" s="205">
        <v>684539.36</v>
      </c>
      <c r="E10" s="141" t="s">
        <v>572</v>
      </c>
      <c r="F10" s="185">
        <v>156</v>
      </c>
      <c r="G10" s="218" t="s">
        <v>845</v>
      </c>
      <c r="H10" s="231"/>
      <c r="I10" s="231"/>
      <c r="J10" s="231"/>
      <c r="K10" s="231"/>
      <c r="L10" s="231" t="s">
        <v>412</v>
      </c>
      <c r="M10" s="231"/>
      <c r="N10" s="231"/>
      <c r="O10" s="232"/>
      <c r="P10"/>
      <c r="Q10"/>
      <c r="R10"/>
      <c r="S10"/>
    </row>
    <row r="11" spans="2:19" ht="25.5">
      <c r="B11" s="230" t="s">
        <v>9</v>
      </c>
      <c r="C11" s="214" t="s">
        <v>460</v>
      </c>
      <c r="D11" s="205">
        <f>F11*2800</f>
        <v>208376</v>
      </c>
      <c r="E11" s="141" t="s">
        <v>671</v>
      </c>
      <c r="F11" s="185">
        <v>74.42</v>
      </c>
      <c r="G11" s="218" t="s">
        <v>845</v>
      </c>
      <c r="H11" s="231" t="s">
        <v>537</v>
      </c>
      <c r="I11" s="231"/>
      <c r="J11" s="231" t="s">
        <v>573</v>
      </c>
      <c r="K11" s="231" t="s">
        <v>401</v>
      </c>
      <c r="L11" s="231" t="s">
        <v>412</v>
      </c>
      <c r="M11" s="231"/>
      <c r="N11" s="231"/>
      <c r="O11" s="232"/>
      <c r="P11"/>
      <c r="Q11"/>
      <c r="R11"/>
      <c r="S11"/>
    </row>
    <row r="12" spans="2:19">
      <c r="B12" s="230" t="s">
        <v>85</v>
      </c>
      <c r="C12" s="214" t="s">
        <v>461</v>
      </c>
      <c r="D12" s="205">
        <f>F12*2800</f>
        <v>532308</v>
      </c>
      <c r="E12" s="141" t="s">
        <v>671</v>
      </c>
      <c r="F12" s="185">
        <v>190.11</v>
      </c>
      <c r="G12" s="218" t="s">
        <v>845</v>
      </c>
      <c r="H12" s="231"/>
      <c r="I12" s="231"/>
      <c r="J12" s="231"/>
      <c r="K12" s="231"/>
      <c r="L12" s="231" t="s">
        <v>412</v>
      </c>
      <c r="M12" s="231"/>
      <c r="N12" s="231"/>
      <c r="O12" s="232"/>
      <c r="P12"/>
      <c r="Q12"/>
      <c r="R12"/>
      <c r="S12"/>
    </row>
    <row r="13" spans="2:19">
      <c r="B13" s="230" t="s">
        <v>86</v>
      </c>
      <c r="C13" s="214" t="s">
        <v>462</v>
      </c>
      <c r="D13" s="205">
        <f t="shared" ref="D13:D14" si="0">F13*2800</f>
        <v>84000</v>
      </c>
      <c r="E13" s="141" t="s">
        <v>671</v>
      </c>
      <c r="F13" s="185">
        <v>30</v>
      </c>
      <c r="G13" s="218" t="s">
        <v>845</v>
      </c>
      <c r="H13" s="231"/>
      <c r="I13" s="231"/>
      <c r="J13" s="231"/>
      <c r="K13" s="231"/>
      <c r="L13" s="231" t="s">
        <v>412</v>
      </c>
      <c r="M13" s="231"/>
      <c r="N13" s="231"/>
      <c r="O13" s="232"/>
      <c r="P13"/>
      <c r="Q13"/>
      <c r="R13"/>
      <c r="S13"/>
    </row>
    <row r="14" spans="2:19">
      <c r="B14" s="230" t="s">
        <v>87</v>
      </c>
      <c r="C14" s="214" t="s">
        <v>463</v>
      </c>
      <c r="D14" s="205">
        <f t="shared" si="0"/>
        <v>1024380.0000000001</v>
      </c>
      <c r="E14" s="141" t="s">
        <v>671</v>
      </c>
      <c r="F14" s="185">
        <v>365.85</v>
      </c>
      <c r="G14" s="218" t="s">
        <v>845</v>
      </c>
      <c r="H14" s="231"/>
      <c r="I14" s="231"/>
      <c r="J14" s="231"/>
      <c r="K14" s="231"/>
      <c r="L14" s="231" t="s">
        <v>412</v>
      </c>
      <c r="M14" s="231"/>
      <c r="N14" s="231"/>
      <c r="O14" s="232"/>
      <c r="P14"/>
      <c r="Q14"/>
      <c r="R14"/>
      <c r="S14"/>
    </row>
    <row r="15" spans="2:19">
      <c r="B15" s="230" t="s">
        <v>88</v>
      </c>
      <c r="C15" s="214" t="s">
        <v>506</v>
      </c>
      <c r="D15" s="205">
        <f>F15*2800</f>
        <v>387520</v>
      </c>
      <c r="E15" s="141" t="s">
        <v>671</v>
      </c>
      <c r="F15" s="185">
        <v>138.4</v>
      </c>
      <c r="G15" s="218" t="s">
        <v>845</v>
      </c>
      <c r="H15" s="231" t="s">
        <v>399</v>
      </c>
      <c r="I15" s="231"/>
      <c r="J15" s="231"/>
      <c r="K15" s="231"/>
      <c r="L15" s="231" t="s">
        <v>412</v>
      </c>
      <c r="M15" s="231"/>
      <c r="N15" s="231"/>
      <c r="O15" s="232"/>
      <c r="P15"/>
      <c r="Q15"/>
      <c r="R15"/>
      <c r="S15"/>
    </row>
    <row r="16" spans="2:19">
      <c r="B16" s="230" t="s">
        <v>89</v>
      </c>
      <c r="C16" s="214" t="s">
        <v>504</v>
      </c>
      <c r="D16" s="205">
        <v>1536337.3</v>
      </c>
      <c r="E16" s="141" t="s">
        <v>572</v>
      </c>
      <c r="F16" s="185">
        <v>400</v>
      </c>
      <c r="G16" s="218">
        <v>1989</v>
      </c>
      <c r="H16" s="231"/>
      <c r="I16" s="231"/>
      <c r="J16" s="231"/>
      <c r="K16" s="231"/>
      <c r="L16" s="231" t="s">
        <v>412</v>
      </c>
      <c r="M16" s="231"/>
      <c r="N16" s="231"/>
      <c r="O16" s="232"/>
      <c r="P16"/>
      <c r="Q16"/>
      <c r="R16"/>
      <c r="S16"/>
    </row>
    <row r="17" spans="2:19">
      <c r="B17" s="230" t="s">
        <v>90</v>
      </c>
      <c r="C17" s="214" t="s">
        <v>513</v>
      </c>
      <c r="D17" s="205">
        <f>F17*2800</f>
        <v>210000</v>
      </c>
      <c r="E17" s="141" t="s">
        <v>671</v>
      </c>
      <c r="F17" s="185">
        <v>75</v>
      </c>
      <c r="G17" s="218" t="s">
        <v>845</v>
      </c>
      <c r="H17" s="231" t="s">
        <v>399</v>
      </c>
      <c r="I17" s="231"/>
      <c r="J17" s="231"/>
      <c r="K17" s="231"/>
      <c r="L17" s="231" t="s">
        <v>412</v>
      </c>
      <c r="M17" s="231"/>
      <c r="N17" s="231"/>
      <c r="O17" s="232"/>
      <c r="P17"/>
      <c r="Q17"/>
      <c r="R17"/>
      <c r="S17"/>
    </row>
    <row r="18" spans="2:19">
      <c r="B18" s="230" t="s">
        <v>91</v>
      </c>
      <c r="C18" s="214" t="s">
        <v>514</v>
      </c>
      <c r="D18" s="205">
        <f>F18*2800</f>
        <v>1107680</v>
      </c>
      <c r="E18" s="141" t="s">
        <v>671</v>
      </c>
      <c r="F18" s="185">
        <v>395.6</v>
      </c>
      <c r="G18" s="218">
        <v>1967</v>
      </c>
      <c r="H18" s="231" t="s">
        <v>533</v>
      </c>
      <c r="I18" s="231"/>
      <c r="J18" s="231" t="s">
        <v>842</v>
      </c>
      <c r="K18" s="231" t="s">
        <v>401</v>
      </c>
      <c r="L18" s="231" t="s">
        <v>412</v>
      </c>
      <c r="M18" s="231"/>
      <c r="N18" s="231"/>
      <c r="O18" s="232"/>
      <c r="P18"/>
      <c r="Q18"/>
      <c r="R18"/>
      <c r="S18"/>
    </row>
    <row r="19" spans="2:19">
      <c r="B19" s="230" t="s">
        <v>92</v>
      </c>
      <c r="C19" s="214" t="s">
        <v>464</v>
      </c>
      <c r="D19" s="205">
        <v>697421.87</v>
      </c>
      <c r="E19" s="141" t="s">
        <v>572</v>
      </c>
      <c r="F19" s="185">
        <v>134.06</v>
      </c>
      <c r="G19" s="218" t="s">
        <v>845</v>
      </c>
      <c r="H19" s="231"/>
      <c r="I19" s="231"/>
      <c r="J19" s="231"/>
      <c r="K19" s="231"/>
      <c r="L19" s="231" t="s">
        <v>412</v>
      </c>
      <c r="M19" s="231"/>
      <c r="N19" s="231"/>
      <c r="O19" s="232"/>
      <c r="P19"/>
      <c r="Q19"/>
      <c r="R19"/>
      <c r="S19"/>
    </row>
    <row r="20" spans="2:19">
      <c r="B20" s="230" t="s">
        <v>93</v>
      </c>
      <c r="C20" s="214" t="s">
        <v>465</v>
      </c>
      <c r="D20" s="205">
        <f>F20*2800</f>
        <v>504000</v>
      </c>
      <c r="E20" s="141" t="s">
        <v>671</v>
      </c>
      <c r="F20" s="185">
        <v>180</v>
      </c>
      <c r="G20" s="218" t="s">
        <v>845</v>
      </c>
      <c r="H20" s="231"/>
      <c r="I20" s="231"/>
      <c r="J20" s="231"/>
      <c r="K20" s="231"/>
      <c r="L20" s="231" t="s">
        <v>412</v>
      </c>
      <c r="M20" s="231"/>
      <c r="N20" s="231"/>
      <c r="O20" s="232"/>
      <c r="P20"/>
      <c r="Q20"/>
      <c r="R20"/>
      <c r="S20"/>
    </row>
    <row r="21" spans="2:19">
      <c r="B21" s="230" t="s">
        <v>94</v>
      </c>
      <c r="C21" s="214" t="s">
        <v>466</v>
      </c>
      <c r="D21" s="205">
        <v>593333.21</v>
      </c>
      <c r="E21" s="141" t="s">
        <v>572</v>
      </c>
      <c r="F21" s="185">
        <v>190.11</v>
      </c>
      <c r="G21" s="218" t="s">
        <v>845</v>
      </c>
      <c r="H21" s="231"/>
      <c r="I21" s="231"/>
      <c r="J21" s="231"/>
      <c r="K21" s="231"/>
      <c r="L21" s="231" t="s">
        <v>412</v>
      </c>
      <c r="M21" s="231"/>
      <c r="N21" s="231"/>
      <c r="O21" s="232"/>
      <c r="P21"/>
      <c r="Q21"/>
      <c r="R21"/>
      <c r="S21"/>
    </row>
    <row r="22" spans="2:19">
      <c r="B22" s="230" t="s">
        <v>95</v>
      </c>
      <c r="C22" s="214" t="s">
        <v>467</v>
      </c>
      <c r="D22" s="205">
        <f>F22*2800</f>
        <v>2046716</v>
      </c>
      <c r="E22" s="141" t="s">
        <v>671</v>
      </c>
      <c r="F22" s="185">
        <v>730.97</v>
      </c>
      <c r="G22" s="218" t="s">
        <v>845</v>
      </c>
      <c r="H22" s="231" t="s">
        <v>399</v>
      </c>
      <c r="I22" s="231"/>
      <c r="J22" s="231"/>
      <c r="K22" s="231"/>
      <c r="L22" s="231" t="s">
        <v>412</v>
      </c>
      <c r="M22" s="231"/>
      <c r="N22" s="231"/>
      <c r="O22" s="232"/>
      <c r="P22"/>
      <c r="Q22"/>
      <c r="R22"/>
      <c r="S22"/>
    </row>
    <row r="23" spans="2:19">
      <c r="B23" s="230" t="s">
        <v>96</v>
      </c>
      <c r="C23" s="214" t="s">
        <v>505</v>
      </c>
      <c r="D23" s="205">
        <f t="shared" ref="D23:D26" si="1">F23*2800</f>
        <v>84000</v>
      </c>
      <c r="E23" s="141" t="s">
        <v>671</v>
      </c>
      <c r="F23" s="185">
        <v>30</v>
      </c>
      <c r="G23" s="218" t="s">
        <v>845</v>
      </c>
      <c r="H23" s="231" t="s">
        <v>402</v>
      </c>
      <c r="I23" s="231" t="s">
        <v>539</v>
      </c>
      <c r="J23" s="231" t="s">
        <v>843</v>
      </c>
      <c r="K23" s="231"/>
      <c r="L23" s="231" t="s">
        <v>412</v>
      </c>
      <c r="M23" s="231"/>
      <c r="N23" s="231"/>
      <c r="O23" s="232"/>
      <c r="P23"/>
      <c r="Q23"/>
      <c r="R23"/>
      <c r="S23"/>
    </row>
    <row r="24" spans="2:19">
      <c r="B24" s="230" t="s">
        <v>97</v>
      </c>
      <c r="C24" s="214" t="s">
        <v>468</v>
      </c>
      <c r="D24" s="205">
        <f t="shared" si="1"/>
        <v>84000</v>
      </c>
      <c r="E24" s="141" t="s">
        <v>671</v>
      </c>
      <c r="F24" s="185">
        <v>30</v>
      </c>
      <c r="G24" s="218" t="s">
        <v>845</v>
      </c>
      <c r="H24" s="231"/>
      <c r="I24" s="231"/>
      <c r="J24" s="231"/>
      <c r="K24" s="231"/>
      <c r="L24" s="231" t="s">
        <v>412</v>
      </c>
      <c r="M24" s="231"/>
      <c r="N24" s="231"/>
      <c r="O24" s="232"/>
      <c r="P24"/>
      <c r="Q24"/>
      <c r="R24"/>
      <c r="S24"/>
    </row>
    <row r="25" spans="2:19">
      <c r="B25" s="230" t="s">
        <v>98</v>
      </c>
      <c r="C25" s="214" t="s">
        <v>469</v>
      </c>
      <c r="D25" s="205">
        <f t="shared" si="1"/>
        <v>621600</v>
      </c>
      <c r="E25" s="141" t="s">
        <v>671</v>
      </c>
      <c r="F25" s="185">
        <v>222</v>
      </c>
      <c r="G25" s="218" t="s">
        <v>845</v>
      </c>
      <c r="H25" s="231" t="s">
        <v>399</v>
      </c>
      <c r="I25" s="231" t="s">
        <v>402</v>
      </c>
      <c r="J25" s="231" t="s">
        <v>841</v>
      </c>
      <c r="K25" s="231" t="s">
        <v>401</v>
      </c>
      <c r="L25" s="231" t="s">
        <v>412</v>
      </c>
      <c r="M25" s="231"/>
      <c r="N25" s="231"/>
      <c r="O25" s="232"/>
      <c r="P25"/>
      <c r="Q25"/>
      <c r="R25"/>
      <c r="S25"/>
    </row>
    <row r="26" spans="2:19">
      <c r="B26" s="230" t="s">
        <v>99</v>
      </c>
      <c r="C26" s="214" t="s">
        <v>470</v>
      </c>
      <c r="D26" s="205">
        <f t="shared" si="1"/>
        <v>216328</v>
      </c>
      <c r="E26" s="141" t="s">
        <v>671</v>
      </c>
      <c r="F26" s="185">
        <v>77.260000000000005</v>
      </c>
      <c r="G26" s="218" t="s">
        <v>845</v>
      </c>
      <c r="H26" s="231"/>
      <c r="I26" s="231"/>
      <c r="J26" s="231"/>
      <c r="K26" s="231"/>
      <c r="L26" s="231" t="s">
        <v>412</v>
      </c>
      <c r="M26" s="231"/>
      <c r="N26" s="231"/>
      <c r="O26" s="232"/>
      <c r="P26"/>
      <c r="Q26"/>
      <c r="R26"/>
      <c r="S26"/>
    </row>
    <row r="27" spans="2:19">
      <c r="B27" s="230" t="s">
        <v>100</v>
      </c>
      <c r="C27" s="214" t="s">
        <v>471</v>
      </c>
      <c r="D27" s="205">
        <v>313682.78999999998</v>
      </c>
      <c r="E27" s="141" t="s">
        <v>572</v>
      </c>
      <c r="F27" s="185">
        <v>103.6</v>
      </c>
      <c r="G27" s="218" t="s">
        <v>845</v>
      </c>
      <c r="H27" s="231"/>
      <c r="I27" s="231"/>
      <c r="J27" s="231"/>
      <c r="K27" s="231"/>
      <c r="L27" s="231" t="s">
        <v>412</v>
      </c>
      <c r="M27" s="231"/>
      <c r="N27" s="231"/>
      <c r="O27" s="232"/>
      <c r="P27"/>
      <c r="Q27"/>
      <c r="R27"/>
      <c r="S27"/>
    </row>
    <row r="28" spans="2:19">
      <c r="B28" s="230" t="s">
        <v>101</v>
      </c>
      <c r="C28" s="214" t="s">
        <v>472</v>
      </c>
      <c r="D28" s="205">
        <f>F28*2800</f>
        <v>313600</v>
      </c>
      <c r="E28" s="141" t="s">
        <v>671</v>
      </c>
      <c r="F28" s="185">
        <v>112</v>
      </c>
      <c r="G28" s="218" t="s">
        <v>845</v>
      </c>
      <c r="H28" s="231"/>
      <c r="I28" s="231"/>
      <c r="J28" s="231"/>
      <c r="K28" s="231"/>
      <c r="L28" s="231" t="s">
        <v>531</v>
      </c>
      <c r="M28" s="231"/>
      <c r="N28" s="231"/>
      <c r="O28" s="232"/>
      <c r="P28"/>
      <c r="Q28"/>
      <c r="R28"/>
      <c r="S28"/>
    </row>
    <row r="29" spans="2:19">
      <c r="B29" s="230" t="s">
        <v>102</v>
      </c>
      <c r="C29" s="214" t="s">
        <v>473</v>
      </c>
      <c r="D29" s="205">
        <f>F29*2800</f>
        <v>490336</v>
      </c>
      <c r="E29" s="141" t="s">
        <v>671</v>
      </c>
      <c r="F29" s="185">
        <v>175.12</v>
      </c>
      <c r="G29" s="218" t="s">
        <v>845</v>
      </c>
      <c r="H29" s="231"/>
      <c r="I29" s="231"/>
      <c r="J29" s="231"/>
      <c r="K29" s="231"/>
      <c r="L29" s="231" t="s">
        <v>412</v>
      </c>
      <c r="M29" s="231"/>
      <c r="N29" s="231"/>
      <c r="O29" s="232"/>
      <c r="P29"/>
      <c r="Q29"/>
      <c r="R29"/>
      <c r="S29"/>
    </row>
    <row r="30" spans="2:19">
      <c r="B30" s="230" t="s">
        <v>103</v>
      </c>
      <c r="C30" s="214" t="s">
        <v>515</v>
      </c>
      <c r="D30" s="210">
        <v>1521.16</v>
      </c>
      <c r="E30" s="141" t="s">
        <v>572</v>
      </c>
      <c r="F30" s="218" t="s">
        <v>845</v>
      </c>
      <c r="G30" s="218" t="s">
        <v>845</v>
      </c>
      <c r="H30" s="231"/>
      <c r="I30" s="231"/>
      <c r="J30" s="231"/>
      <c r="K30" s="231"/>
      <c r="L30" s="231" t="s">
        <v>412</v>
      </c>
      <c r="M30" s="231"/>
      <c r="N30" s="231"/>
      <c r="O30" s="232"/>
      <c r="P30"/>
      <c r="Q30"/>
      <c r="R30"/>
      <c r="S30"/>
    </row>
    <row r="31" spans="2:19" ht="25.5">
      <c r="B31" s="230" t="s">
        <v>104</v>
      </c>
      <c r="C31" s="214" t="s">
        <v>516</v>
      </c>
      <c r="D31" s="210">
        <v>1476.27</v>
      </c>
      <c r="E31" s="141" t="s">
        <v>572</v>
      </c>
      <c r="F31" s="218" t="s">
        <v>845</v>
      </c>
      <c r="G31" s="218" t="s">
        <v>845</v>
      </c>
      <c r="H31" s="231"/>
      <c r="I31" s="231"/>
      <c r="J31" s="231"/>
      <c r="K31" s="231"/>
      <c r="L31" s="231" t="s">
        <v>412</v>
      </c>
      <c r="M31" s="231"/>
      <c r="N31" s="231"/>
      <c r="O31" s="232"/>
      <c r="P31"/>
      <c r="Q31"/>
      <c r="R31"/>
      <c r="S31"/>
    </row>
    <row r="32" spans="2:19">
      <c r="B32" s="230" t="s">
        <v>105</v>
      </c>
      <c r="C32" s="214" t="s">
        <v>474</v>
      </c>
      <c r="D32" s="205">
        <f>F32*1600</f>
        <v>79056</v>
      </c>
      <c r="E32" s="141" t="s">
        <v>671</v>
      </c>
      <c r="F32" s="185">
        <v>49.41</v>
      </c>
      <c r="G32" s="218" t="s">
        <v>845</v>
      </c>
      <c r="H32" s="231"/>
      <c r="I32" s="231"/>
      <c r="J32" s="231"/>
      <c r="K32" s="231"/>
      <c r="L32" s="231" t="s">
        <v>412</v>
      </c>
      <c r="M32" s="231"/>
      <c r="N32" s="231"/>
      <c r="O32" s="232"/>
      <c r="P32"/>
      <c r="Q32"/>
      <c r="R32"/>
      <c r="S32"/>
    </row>
    <row r="33" spans="2:19">
      <c r="B33" s="230" t="s">
        <v>106</v>
      </c>
      <c r="C33" s="214" t="s">
        <v>475</v>
      </c>
      <c r="D33" s="205">
        <f t="shared" ref="D33:D36" si="2">F33*1600</f>
        <v>66240</v>
      </c>
      <c r="E33" s="141" t="s">
        <v>671</v>
      </c>
      <c r="F33" s="185">
        <v>41.4</v>
      </c>
      <c r="G33" s="218" t="s">
        <v>845</v>
      </c>
      <c r="H33" s="231" t="s">
        <v>399</v>
      </c>
      <c r="I33" s="231"/>
      <c r="J33" s="231"/>
      <c r="K33" s="231" t="s">
        <v>405</v>
      </c>
      <c r="L33" s="231" t="s">
        <v>412</v>
      </c>
      <c r="M33" s="231"/>
      <c r="N33" s="231"/>
      <c r="O33" s="232"/>
      <c r="P33"/>
      <c r="Q33"/>
      <c r="R33"/>
      <c r="S33"/>
    </row>
    <row r="34" spans="2:19">
      <c r="B34" s="230" t="s">
        <v>107</v>
      </c>
      <c r="C34" s="214" t="s">
        <v>476</v>
      </c>
      <c r="D34" s="205">
        <f t="shared" si="2"/>
        <v>138992</v>
      </c>
      <c r="E34" s="141" t="s">
        <v>671</v>
      </c>
      <c r="F34" s="185">
        <v>86.87</v>
      </c>
      <c r="G34" s="218" t="s">
        <v>845</v>
      </c>
      <c r="H34" s="231"/>
      <c r="I34" s="231"/>
      <c r="J34" s="231"/>
      <c r="K34" s="231"/>
      <c r="L34" s="231" t="s">
        <v>412</v>
      </c>
      <c r="M34" s="231"/>
      <c r="N34" s="231"/>
      <c r="O34" s="232"/>
      <c r="P34"/>
      <c r="Q34"/>
      <c r="R34"/>
      <c r="S34"/>
    </row>
    <row r="35" spans="2:19">
      <c r="B35" s="230" t="s">
        <v>108</v>
      </c>
      <c r="C35" s="214" t="s">
        <v>477</v>
      </c>
      <c r="D35" s="205">
        <f t="shared" si="2"/>
        <v>66240</v>
      </c>
      <c r="E35" s="141" t="s">
        <v>671</v>
      </c>
      <c r="F35" s="185">
        <v>41.4</v>
      </c>
      <c r="G35" s="218" t="s">
        <v>845</v>
      </c>
      <c r="H35" s="231" t="s">
        <v>399</v>
      </c>
      <c r="I35" s="231"/>
      <c r="J35" s="231" t="s">
        <v>841</v>
      </c>
      <c r="K35" s="231" t="s">
        <v>401</v>
      </c>
      <c r="L35" s="231" t="s">
        <v>412</v>
      </c>
      <c r="M35" s="231"/>
      <c r="N35" s="231"/>
      <c r="O35" s="232"/>
      <c r="P35"/>
      <c r="Q35"/>
      <c r="R35"/>
      <c r="S35"/>
    </row>
    <row r="36" spans="2:19">
      <c r="B36" s="230" t="s">
        <v>109</v>
      </c>
      <c r="C36" s="214" t="s">
        <v>478</v>
      </c>
      <c r="D36" s="205">
        <f t="shared" si="2"/>
        <v>33808</v>
      </c>
      <c r="E36" s="141" t="s">
        <v>671</v>
      </c>
      <c r="F36" s="185">
        <v>21.13</v>
      </c>
      <c r="G36" s="218" t="s">
        <v>845</v>
      </c>
      <c r="H36" s="231"/>
      <c r="I36" s="231"/>
      <c r="J36" s="231"/>
      <c r="K36" s="231"/>
      <c r="L36" s="231" t="s">
        <v>412</v>
      </c>
      <c r="M36" s="231"/>
      <c r="N36" s="231"/>
      <c r="O36" s="232"/>
      <c r="P36"/>
      <c r="Q36"/>
      <c r="R36"/>
      <c r="S36"/>
    </row>
    <row r="37" spans="2:19" ht="25.5">
      <c r="B37" s="230" t="s">
        <v>110</v>
      </c>
      <c r="C37" s="214" t="s">
        <v>479</v>
      </c>
      <c r="D37" s="205">
        <v>2540.12</v>
      </c>
      <c r="E37" s="141" t="s">
        <v>572</v>
      </c>
      <c r="F37" s="218" t="s">
        <v>845</v>
      </c>
      <c r="G37" s="218" t="s">
        <v>845</v>
      </c>
      <c r="H37" s="231"/>
      <c r="I37" s="231"/>
      <c r="J37" s="231"/>
      <c r="K37" s="231"/>
      <c r="L37" s="231" t="s">
        <v>412</v>
      </c>
      <c r="M37" s="231"/>
      <c r="N37" s="231"/>
      <c r="O37" s="232"/>
      <c r="P37"/>
      <c r="Q37"/>
      <c r="R37"/>
      <c r="S37"/>
    </row>
    <row r="38" spans="2:19">
      <c r="B38" s="230" t="s">
        <v>111</v>
      </c>
      <c r="C38" s="214" t="s">
        <v>480</v>
      </c>
      <c r="D38" s="205">
        <v>1727.72</v>
      </c>
      <c r="E38" s="141" t="s">
        <v>572</v>
      </c>
      <c r="F38" s="218" t="s">
        <v>845</v>
      </c>
      <c r="G38" s="218" t="s">
        <v>845</v>
      </c>
      <c r="H38" s="231"/>
      <c r="I38" s="231"/>
      <c r="J38" s="231"/>
      <c r="K38" s="231"/>
      <c r="L38" s="231" t="s">
        <v>412</v>
      </c>
      <c r="M38" s="231"/>
      <c r="N38" s="231"/>
      <c r="O38" s="232"/>
      <c r="P38"/>
      <c r="Q38"/>
      <c r="R38"/>
      <c r="S38"/>
    </row>
    <row r="39" spans="2:19">
      <c r="B39" s="230" t="s">
        <v>112</v>
      </c>
      <c r="C39" s="214" t="s">
        <v>481</v>
      </c>
      <c r="D39" s="205">
        <f>F39*1600</f>
        <v>81056</v>
      </c>
      <c r="E39" s="141" t="s">
        <v>671</v>
      </c>
      <c r="F39" s="185">
        <v>50.66</v>
      </c>
      <c r="G39" s="218" t="s">
        <v>845</v>
      </c>
      <c r="H39" s="231"/>
      <c r="I39" s="231"/>
      <c r="J39" s="231"/>
      <c r="K39" s="231"/>
      <c r="L39" s="231" t="s">
        <v>412</v>
      </c>
      <c r="M39" s="231"/>
      <c r="N39" s="231"/>
      <c r="O39" s="232"/>
      <c r="P39"/>
      <c r="Q39"/>
      <c r="R39"/>
      <c r="S39"/>
    </row>
    <row r="40" spans="2:19">
      <c r="B40" s="230" t="s">
        <v>113</v>
      </c>
      <c r="C40" s="214" t="s">
        <v>880</v>
      </c>
      <c r="D40" s="205">
        <f>F40*2800</f>
        <v>168000</v>
      </c>
      <c r="E40" s="141" t="s">
        <v>671</v>
      </c>
      <c r="F40" s="185">
        <v>60</v>
      </c>
      <c r="G40" s="218">
        <v>2008</v>
      </c>
      <c r="H40" s="231" t="s">
        <v>399</v>
      </c>
      <c r="I40" s="231"/>
      <c r="J40" s="231" t="s">
        <v>841</v>
      </c>
      <c r="K40" s="231" t="s">
        <v>406</v>
      </c>
      <c r="L40" s="231" t="s">
        <v>412</v>
      </c>
      <c r="M40" s="231"/>
      <c r="N40" s="231"/>
      <c r="O40" s="232"/>
      <c r="P40"/>
      <c r="Q40"/>
      <c r="R40"/>
      <c r="S40"/>
    </row>
    <row r="41" spans="2:19">
      <c r="B41" s="230" t="s">
        <v>114</v>
      </c>
      <c r="C41" s="214" t="s">
        <v>881</v>
      </c>
      <c r="D41" s="205">
        <v>187769.74</v>
      </c>
      <c r="E41" s="141" t="s">
        <v>572</v>
      </c>
      <c r="F41" s="185">
        <v>60</v>
      </c>
      <c r="G41" s="218">
        <v>2004</v>
      </c>
      <c r="H41" s="231" t="s">
        <v>399</v>
      </c>
      <c r="I41" s="231"/>
      <c r="J41" s="231" t="s">
        <v>841</v>
      </c>
      <c r="K41" s="231" t="s">
        <v>406</v>
      </c>
      <c r="L41" s="231" t="s">
        <v>412</v>
      </c>
      <c r="M41" s="231"/>
      <c r="N41" s="231"/>
      <c r="O41" s="232"/>
      <c r="P41"/>
      <c r="Q41"/>
      <c r="R41"/>
      <c r="S41"/>
    </row>
    <row r="42" spans="2:19">
      <c r="B42" s="230" t="s">
        <v>115</v>
      </c>
      <c r="C42" s="214" t="s">
        <v>484</v>
      </c>
      <c r="D42" s="205">
        <f>F42*2800</f>
        <v>164528</v>
      </c>
      <c r="E42" s="141" t="s">
        <v>671</v>
      </c>
      <c r="F42" s="185">
        <v>58.76</v>
      </c>
      <c r="G42" s="218">
        <v>2006</v>
      </c>
      <c r="H42" s="231" t="s">
        <v>402</v>
      </c>
      <c r="I42" s="231" t="s">
        <v>403</v>
      </c>
      <c r="J42" s="231" t="s">
        <v>841</v>
      </c>
      <c r="K42" s="231" t="s">
        <v>401</v>
      </c>
      <c r="L42" s="231" t="s">
        <v>412</v>
      </c>
      <c r="M42" s="231"/>
      <c r="N42" s="231"/>
      <c r="O42" s="232"/>
      <c r="P42"/>
      <c r="Q42"/>
      <c r="R42"/>
      <c r="S42"/>
    </row>
    <row r="43" spans="2:19">
      <c r="B43" s="230" t="s">
        <v>116</v>
      </c>
      <c r="C43" s="214" t="s">
        <v>485</v>
      </c>
      <c r="D43" s="205">
        <v>67126.8</v>
      </c>
      <c r="E43" s="141" t="s">
        <v>572</v>
      </c>
      <c r="F43" s="185">
        <v>49.41</v>
      </c>
      <c r="G43" s="218" t="s">
        <v>845</v>
      </c>
      <c r="H43" s="231" t="s">
        <v>399</v>
      </c>
      <c r="I43" s="231"/>
      <c r="J43" s="231"/>
      <c r="K43" s="231"/>
      <c r="L43" s="231" t="s">
        <v>412</v>
      </c>
      <c r="M43" s="231"/>
      <c r="N43" s="231"/>
      <c r="O43" s="232"/>
      <c r="P43"/>
      <c r="Q43"/>
      <c r="R43"/>
      <c r="S43"/>
    </row>
    <row r="44" spans="2:19">
      <c r="B44" s="230" t="s">
        <v>117</v>
      </c>
      <c r="C44" s="214" t="s">
        <v>486</v>
      </c>
      <c r="D44" s="205">
        <f>F44*1600</f>
        <v>105920</v>
      </c>
      <c r="E44" s="141" t="s">
        <v>671</v>
      </c>
      <c r="F44" s="185">
        <v>66.2</v>
      </c>
      <c r="G44" s="218" t="s">
        <v>845</v>
      </c>
      <c r="H44" s="231" t="s">
        <v>399</v>
      </c>
      <c r="I44" s="231" t="s">
        <v>404</v>
      </c>
      <c r="J44" s="231"/>
      <c r="K44" s="231" t="s">
        <v>401</v>
      </c>
      <c r="L44" s="231" t="s">
        <v>412</v>
      </c>
      <c r="M44" s="231"/>
      <c r="N44" s="231"/>
      <c r="O44" s="232"/>
      <c r="P44"/>
      <c r="Q44"/>
      <c r="R44"/>
      <c r="S44"/>
    </row>
    <row r="45" spans="2:19">
      <c r="B45" s="230" t="s">
        <v>118</v>
      </c>
      <c r="C45" s="214" t="s">
        <v>487</v>
      </c>
      <c r="D45" s="205">
        <f>F45*1600</f>
        <v>144544</v>
      </c>
      <c r="E45" s="141" t="s">
        <v>671</v>
      </c>
      <c r="F45" s="185">
        <v>90.34</v>
      </c>
      <c r="G45" s="218" t="s">
        <v>845</v>
      </c>
      <c r="H45" s="231" t="s">
        <v>399</v>
      </c>
      <c r="I45" s="231"/>
      <c r="J45" s="231" t="s">
        <v>841</v>
      </c>
      <c r="K45" s="231" t="s">
        <v>406</v>
      </c>
      <c r="L45" s="231" t="s">
        <v>412</v>
      </c>
      <c r="M45" s="231"/>
      <c r="N45" s="231"/>
      <c r="O45" s="232"/>
      <c r="P45"/>
      <c r="Q45"/>
      <c r="R45"/>
      <c r="S45"/>
    </row>
    <row r="46" spans="2:19">
      <c r="B46" s="230" t="s">
        <v>119</v>
      </c>
      <c r="C46" s="214" t="s">
        <v>488</v>
      </c>
      <c r="D46" s="205">
        <v>38828.81</v>
      </c>
      <c r="E46" s="141" t="s">
        <v>572</v>
      </c>
      <c r="F46" s="218" t="s">
        <v>845</v>
      </c>
      <c r="G46" s="218" t="s">
        <v>845</v>
      </c>
      <c r="H46" s="231"/>
      <c r="I46" s="231"/>
      <c r="J46" s="231"/>
      <c r="K46" s="231"/>
      <c r="L46" s="231" t="s">
        <v>412</v>
      </c>
      <c r="M46" s="231"/>
      <c r="N46" s="231"/>
      <c r="O46" s="232"/>
      <c r="P46"/>
      <c r="Q46"/>
      <c r="R46"/>
      <c r="S46"/>
    </row>
    <row r="47" spans="2:19">
      <c r="B47" s="230" t="s">
        <v>120</v>
      </c>
      <c r="C47" s="214" t="s">
        <v>488</v>
      </c>
      <c r="D47" s="205">
        <f>F47*2800</f>
        <v>84000</v>
      </c>
      <c r="E47" s="141" t="s">
        <v>671</v>
      </c>
      <c r="F47" s="185">
        <v>30</v>
      </c>
      <c r="G47" s="218" t="s">
        <v>845</v>
      </c>
      <c r="H47" s="231"/>
      <c r="I47" s="231"/>
      <c r="J47" s="231"/>
      <c r="K47" s="231"/>
      <c r="L47" s="231" t="s">
        <v>412</v>
      </c>
      <c r="M47" s="231"/>
      <c r="N47" s="231"/>
      <c r="O47" s="232"/>
      <c r="P47"/>
      <c r="Q47"/>
      <c r="R47"/>
      <c r="S47"/>
    </row>
    <row r="48" spans="2:19">
      <c r="B48" s="230" t="s">
        <v>121</v>
      </c>
      <c r="C48" s="214" t="s">
        <v>489</v>
      </c>
      <c r="D48" s="205">
        <f>F48*2800</f>
        <v>84000</v>
      </c>
      <c r="E48" s="141" t="s">
        <v>671</v>
      </c>
      <c r="F48" s="185">
        <v>30</v>
      </c>
      <c r="G48" s="218" t="s">
        <v>845</v>
      </c>
      <c r="H48" s="231"/>
      <c r="I48" s="231"/>
      <c r="J48" s="231"/>
      <c r="K48" s="231"/>
      <c r="L48" s="231" t="s">
        <v>412</v>
      </c>
      <c r="M48" s="231"/>
      <c r="N48" s="231"/>
      <c r="O48" s="232"/>
      <c r="P48"/>
      <c r="Q48"/>
      <c r="R48"/>
      <c r="S48"/>
    </row>
    <row r="49" spans="2:19">
      <c r="B49" s="230" t="s">
        <v>122</v>
      </c>
      <c r="C49" s="214" t="s">
        <v>517</v>
      </c>
      <c r="D49" s="205">
        <f>F49*2800</f>
        <v>204652</v>
      </c>
      <c r="E49" s="141" t="s">
        <v>671</v>
      </c>
      <c r="F49" s="185">
        <v>73.09</v>
      </c>
      <c r="G49" s="218">
        <v>2008</v>
      </c>
      <c r="H49" s="231" t="s">
        <v>399</v>
      </c>
      <c r="I49" s="231" t="s">
        <v>403</v>
      </c>
      <c r="J49" s="231"/>
      <c r="K49" s="231" t="s">
        <v>406</v>
      </c>
      <c r="L49" s="231" t="s">
        <v>412</v>
      </c>
      <c r="M49" s="231"/>
      <c r="N49" s="231"/>
      <c r="O49" s="232"/>
      <c r="P49"/>
      <c r="Q49"/>
      <c r="R49"/>
      <c r="S49"/>
    </row>
    <row r="50" spans="2:19">
      <c r="B50" s="230" t="s">
        <v>123</v>
      </c>
      <c r="C50" s="214" t="s">
        <v>490</v>
      </c>
      <c r="D50" s="205">
        <v>939848.4</v>
      </c>
      <c r="E50" s="141" t="s">
        <v>572</v>
      </c>
      <c r="F50" s="218" t="s">
        <v>845</v>
      </c>
      <c r="G50" s="218" t="s">
        <v>845</v>
      </c>
      <c r="H50" s="231"/>
      <c r="I50" s="231"/>
      <c r="J50" s="231"/>
      <c r="K50" s="231"/>
      <c r="L50" s="231" t="s">
        <v>412</v>
      </c>
      <c r="M50" s="231"/>
      <c r="N50" s="231" t="s">
        <v>412</v>
      </c>
      <c r="O50" s="232"/>
      <c r="P50"/>
      <c r="Q50"/>
      <c r="R50"/>
      <c r="S50"/>
    </row>
    <row r="51" spans="2:19">
      <c r="B51" s="230" t="s">
        <v>124</v>
      </c>
      <c r="C51" s="214" t="s">
        <v>392</v>
      </c>
      <c r="D51" s="205">
        <f>F51*2800</f>
        <v>141120</v>
      </c>
      <c r="E51" s="141" t="s">
        <v>671</v>
      </c>
      <c r="F51" s="185">
        <v>50.4</v>
      </c>
      <c r="G51" s="218" t="s">
        <v>845</v>
      </c>
      <c r="H51" s="231"/>
      <c r="I51" s="231"/>
      <c r="J51" s="231"/>
      <c r="K51" s="231"/>
      <c r="L51" s="231" t="s">
        <v>412</v>
      </c>
      <c r="M51" s="231"/>
      <c r="N51" s="231"/>
      <c r="O51" s="232"/>
      <c r="P51"/>
      <c r="Q51"/>
      <c r="R51"/>
      <c r="S51"/>
    </row>
    <row r="52" spans="2:19">
      <c r="B52" s="230" t="s">
        <v>125</v>
      </c>
      <c r="C52" s="214" t="s">
        <v>390</v>
      </c>
      <c r="D52" s="205">
        <f>F52*2800</f>
        <v>69300</v>
      </c>
      <c r="E52" s="141" t="s">
        <v>671</v>
      </c>
      <c r="F52" s="185">
        <v>24.75</v>
      </c>
      <c r="G52" s="218" t="s">
        <v>845</v>
      </c>
      <c r="H52" s="231"/>
      <c r="I52" s="231"/>
      <c r="J52" s="231"/>
      <c r="K52" s="231"/>
      <c r="L52" s="231" t="s">
        <v>412</v>
      </c>
      <c r="M52" s="231"/>
      <c r="N52" s="231"/>
      <c r="O52" s="232"/>
      <c r="P52"/>
      <c r="Q52"/>
      <c r="R52"/>
      <c r="S52"/>
    </row>
    <row r="53" spans="2:19">
      <c r="B53" s="230" t="s">
        <v>126</v>
      </c>
      <c r="C53" s="214" t="s">
        <v>391</v>
      </c>
      <c r="D53" s="205">
        <f>F53*2800</f>
        <v>257879.99999999997</v>
      </c>
      <c r="E53" s="141" t="s">
        <v>671</v>
      </c>
      <c r="F53" s="185">
        <v>92.1</v>
      </c>
      <c r="G53" s="218" t="s">
        <v>845</v>
      </c>
      <c r="H53" s="231" t="s">
        <v>399</v>
      </c>
      <c r="I53" s="231" t="s">
        <v>404</v>
      </c>
      <c r="J53" s="231"/>
      <c r="K53" s="231"/>
      <c r="L53" s="231" t="s">
        <v>412</v>
      </c>
      <c r="M53" s="231"/>
      <c r="N53" s="231"/>
      <c r="O53" s="232"/>
      <c r="P53"/>
      <c r="Q53"/>
      <c r="R53"/>
      <c r="S53"/>
    </row>
    <row r="54" spans="2:19">
      <c r="B54" s="230" t="s">
        <v>127</v>
      </c>
      <c r="C54" s="214" t="s">
        <v>397</v>
      </c>
      <c r="D54" s="205">
        <v>19924.560000000001</v>
      </c>
      <c r="E54" s="141" t="s">
        <v>572</v>
      </c>
      <c r="F54" s="218" t="s">
        <v>845</v>
      </c>
      <c r="G54" s="218" t="s">
        <v>845</v>
      </c>
      <c r="H54" s="231" t="s">
        <v>408</v>
      </c>
      <c r="I54" s="231" t="s">
        <v>409</v>
      </c>
      <c r="J54" s="231" t="s">
        <v>841</v>
      </c>
      <c r="K54" s="231" t="s">
        <v>401</v>
      </c>
      <c r="L54" s="231" t="s">
        <v>412</v>
      </c>
      <c r="M54" s="231"/>
      <c r="N54" s="231"/>
      <c r="O54" s="232"/>
      <c r="P54"/>
      <c r="Q54"/>
      <c r="R54"/>
      <c r="S54"/>
    </row>
    <row r="55" spans="2:19">
      <c r="B55" s="230" t="s">
        <v>128</v>
      </c>
      <c r="C55" s="214" t="s">
        <v>491</v>
      </c>
      <c r="D55" s="205">
        <f>F55*2800</f>
        <v>482720</v>
      </c>
      <c r="E55" s="141" t="s">
        <v>671</v>
      </c>
      <c r="F55" s="185">
        <v>172.4</v>
      </c>
      <c r="G55" s="218" t="s">
        <v>845</v>
      </c>
      <c r="H55" s="231" t="s">
        <v>399</v>
      </c>
      <c r="I55" s="231" t="s">
        <v>404</v>
      </c>
      <c r="J55" s="231"/>
      <c r="K55" s="231"/>
      <c r="L55" s="231" t="s">
        <v>412</v>
      </c>
      <c r="M55" s="231"/>
      <c r="N55" s="231"/>
      <c r="O55" s="232"/>
      <c r="P55"/>
      <c r="Q55"/>
      <c r="R55"/>
      <c r="S55"/>
    </row>
    <row r="56" spans="2:19">
      <c r="B56" s="230" t="s">
        <v>129</v>
      </c>
      <c r="C56" s="214" t="s">
        <v>393</v>
      </c>
      <c r="D56" s="205">
        <f>F56*2800</f>
        <v>126000</v>
      </c>
      <c r="E56" s="141" t="s">
        <v>671</v>
      </c>
      <c r="F56" s="185">
        <v>45</v>
      </c>
      <c r="G56" s="218" t="s">
        <v>845</v>
      </c>
      <c r="H56" s="231" t="s">
        <v>399</v>
      </c>
      <c r="I56" s="231" t="s">
        <v>403</v>
      </c>
      <c r="J56" s="231" t="s">
        <v>841</v>
      </c>
      <c r="K56" s="231"/>
      <c r="L56" s="231" t="s">
        <v>412</v>
      </c>
      <c r="M56" s="231"/>
      <c r="N56" s="231"/>
      <c r="O56" s="232"/>
      <c r="P56"/>
      <c r="Q56"/>
      <c r="R56"/>
      <c r="S56"/>
    </row>
    <row r="57" spans="2:19">
      <c r="B57" s="230" t="s">
        <v>130</v>
      </c>
      <c r="C57" s="214" t="s">
        <v>897</v>
      </c>
      <c r="D57" s="205">
        <f>F57*2800</f>
        <v>196616</v>
      </c>
      <c r="E57" s="141" t="s">
        <v>671</v>
      </c>
      <c r="F57" s="185">
        <v>70.22</v>
      </c>
      <c r="G57" s="218" t="s">
        <v>845</v>
      </c>
      <c r="H57" s="231"/>
      <c r="I57" s="231"/>
      <c r="J57" s="231"/>
      <c r="K57" s="231"/>
      <c r="L57" s="231" t="s">
        <v>412</v>
      </c>
      <c r="M57" s="231"/>
      <c r="N57" s="231"/>
      <c r="O57" s="232"/>
      <c r="P57"/>
      <c r="Q57"/>
      <c r="R57"/>
      <c r="S57"/>
    </row>
    <row r="58" spans="2:19">
      <c r="B58" s="230" t="s">
        <v>131</v>
      </c>
      <c r="C58" s="214" t="s">
        <v>493</v>
      </c>
      <c r="D58" s="205">
        <v>915.56</v>
      </c>
      <c r="E58" s="141" t="s">
        <v>572</v>
      </c>
      <c r="F58" s="218" t="s">
        <v>845</v>
      </c>
      <c r="G58" s="218" t="s">
        <v>845</v>
      </c>
      <c r="H58" s="231"/>
      <c r="I58" s="231"/>
      <c r="J58" s="231"/>
      <c r="K58" s="231"/>
      <c r="L58" s="231" t="s">
        <v>412</v>
      </c>
      <c r="M58" s="231"/>
      <c r="N58" s="231"/>
      <c r="O58" s="232"/>
      <c r="P58"/>
      <c r="Q58"/>
      <c r="R58"/>
      <c r="S58"/>
    </row>
    <row r="59" spans="2:19">
      <c r="B59" s="230" t="s">
        <v>132</v>
      </c>
      <c r="C59" s="214" t="s">
        <v>396</v>
      </c>
      <c r="D59" s="205">
        <v>198386.86</v>
      </c>
      <c r="E59" s="141" t="s">
        <v>572</v>
      </c>
      <c r="F59" s="218" t="s">
        <v>845</v>
      </c>
      <c r="G59" s="218" t="s">
        <v>398</v>
      </c>
      <c r="H59" s="231" t="s">
        <v>408</v>
      </c>
      <c r="I59" s="231" t="s">
        <v>409</v>
      </c>
      <c r="J59" s="231" t="s">
        <v>540</v>
      </c>
      <c r="K59" s="231" t="s">
        <v>407</v>
      </c>
      <c r="L59" s="231" t="s">
        <v>412</v>
      </c>
      <c r="M59" s="231"/>
      <c r="N59" s="231"/>
      <c r="O59" s="232"/>
      <c r="P59"/>
      <c r="Q59"/>
      <c r="R59"/>
      <c r="S59"/>
    </row>
    <row r="60" spans="2:19">
      <c r="B60" s="230" t="s">
        <v>133</v>
      </c>
      <c r="C60" s="214" t="s">
        <v>494</v>
      </c>
      <c r="D60" s="205">
        <v>115504.75</v>
      </c>
      <c r="E60" s="141" t="s">
        <v>572</v>
      </c>
      <c r="F60" s="185">
        <v>60</v>
      </c>
      <c r="G60" s="218">
        <v>2004</v>
      </c>
      <c r="H60" s="231" t="s">
        <v>399</v>
      </c>
      <c r="I60" s="231"/>
      <c r="J60" s="231" t="s">
        <v>841</v>
      </c>
      <c r="K60" s="231" t="s">
        <v>541</v>
      </c>
      <c r="L60" s="231" t="s">
        <v>412</v>
      </c>
      <c r="M60" s="231"/>
      <c r="N60" s="231"/>
      <c r="O60" s="232"/>
      <c r="P60"/>
      <c r="Q60"/>
      <c r="R60"/>
      <c r="S60"/>
    </row>
    <row r="61" spans="2:19">
      <c r="B61" s="230" t="s">
        <v>134</v>
      </c>
      <c r="C61" s="214" t="s">
        <v>495</v>
      </c>
      <c r="D61" s="205">
        <v>176747.65</v>
      </c>
      <c r="E61" s="141" t="s">
        <v>572</v>
      </c>
      <c r="F61" s="218" t="s">
        <v>845</v>
      </c>
      <c r="G61" s="218" t="s">
        <v>845</v>
      </c>
      <c r="H61" s="231"/>
      <c r="I61" s="231"/>
      <c r="J61" s="231"/>
      <c r="K61" s="231"/>
      <c r="L61" s="231" t="s">
        <v>412</v>
      </c>
      <c r="M61" s="231"/>
      <c r="N61" s="231"/>
      <c r="O61" s="232"/>
      <c r="P61"/>
      <c r="Q61"/>
      <c r="R61"/>
      <c r="S61"/>
    </row>
    <row r="62" spans="2:19">
      <c r="B62" s="230" t="s">
        <v>135</v>
      </c>
      <c r="C62" s="214" t="s">
        <v>496</v>
      </c>
      <c r="D62" s="205">
        <v>68622.38</v>
      </c>
      <c r="E62" s="141" t="s">
        <v>572</v>
      </c>
      <c r="F62" s="218" t="s">
        <v>845</v>
      </c>
      <c r="G62" s="218" t="s">
        <v>845</v>
      </c>
      <c r="H62" s="231"/>
      <c r="I62" s="231"/>
      <c r="J62" s="231"/>
      <c r="K62" s="231"/>
      <c r="L62" s="231" t="s">
        <v>412</v>
      </c>
      <c r="M62" s="231"/>
      <c r="N62" s="231"/>
      <c r="O62" s="232"/>
      <c r="P62"/>
      <c r="Q62"/>
      <c r="R62"/>
      <c r="S62"/>
    </row>
    <row r="63" spans="2:19">
      <c r="B63" s="230" t="s">
        <v>136</v>
      </c>
      <c r="C63" s="214" t="s">
        <v>497</v>
      </c>
      <c r="D63" s="205">
        <v>62093.43</v>
      </c>
      <c r="E63" s="141" t="s">
        <v>572</v>
      </c>
      <c r="F63" s="218" t="s">
        <v>845</v>
      </c>
      <c r="G63" s="218" t="s">
        <v>845</v>
      </c>
      <c r="H63" s="231"/>
      <c r="I63" s="231"/>
      <c r="J63" s="231"/>
      <c r="K63" s="231"/>
      <c r="L63" s="231" t="s">
        <v>412</v>
      </c>
      <c r="M63" s="231"/>
      <c r="N63" s="231"/>
      <c r="O63" s="232"/>
      <c r="P63"/>
      <c r="Q63"/>
      <c r="R63"/>
      <c r="S63"/>
    </row>
    <row r="64" spans="2:19">
      <c r="B64" s="230" t="s">
        <v>137</v>
      </c>
      <c r="C64" s="214" t="s">
        <v>518</v>
      </c>
      <c r="D64" s="205">
        <f t="shared" ref="D64:D71" si="3">F64*3000</f>
        <v>334050</v>
      </c>
      <c r="E64" s="141" t="s">
        <v>671</v>
      </c>
      <c r="F64" s="185">
        <v>111.35</v>
      </c>
      <c r="G64" s="218" t="s">
        <v>845</v>
      </c>
      <c r="H64" s="231"/>
      <c r="I64" s="231"/>
      <c r="J64" s="231"/>
      <c r="K64" s="231"/>
      <c r="L64" s="231" t="s">
        <v>412</v>
      </c>
      <c r="M64" s="231"/>
      <c r="N64" s="231"/>
      <c r="O64" s="232"/>
      <c r="P64"/>
      <c r="Q64"/>
      <c r="R64"/>
      <c r="S64"/>
    </row>
    <row r="65" spans="2:19">
      <c r="B65" s="230" t="s">
        <v>138</v>
      </c>
      <c r="C65" s="214" t="s">
        <v>518</v>
      </c>
      <c r="D65" s="205">
        <f t="shared" si="3"/>
        <v>297000</v>
      </c>
      <c r="E65" s="141" t="s">
        <v>671</v>
      </c>
      <c r="F65" s="185">
        <v>99</v>
      </c>
      <c r="G65" s="218" t="s">
        <v>845</v>
      </c>
      <c r="H65" s="231"/>
      <c r="I65" s="231"/>
      <c r="J65" s="231"/>
      <c r="K65" s="231"/>
      <c r="L65" s="231" t="s">
        <v>412</v>
      </c>
      <c r="M65" s="231"/>
      <c r="N65" s="231"/>
      <c r="O65" s="232"/>
      <c r="P65"/>
      <c r="Q65"/>
      <c r="R65"/>
      <c r="S65"/>
    </row>
    <row r="66" spans="2:19">
      <c r="B66" s="230" t="s">
        <v>139</v>
      </c>
      <c r="C66" s="214" t="s">
        <v>518</v>
      </c>
      <c r="D66" s="205">
        <f t="shared" si="3"/>
        <v>426930</v>
      </c>
      <c r="E66" s="141" t="s">
        <v>671</v>
      </c>
      <c r="F66" s="185">
        <v>142.31</v>
      </c>
      <c r="G66" s="218" t="s">
        <v>845</v>
      </c>
      <c r="H66" s="231" t="s">
        <v>399</v>
      </c>
      <c r="I66" s="231" t="s">
        <v>402</v>
      </c>
      <c r="J66" s="231" t="s">
        <v>841</v>
      </c>
      <c r="K66" s="231" t="s">
        <v>401</v>
      </c>
      <c r="L66" s="231" t="s">
        <v>412</v>
      </c>
      <c r="M66" s="231"/>
      <c r="N66" s="231"/>
      <c r="O66" s="232"/>
      <c r="P66"/>
      <c r="Q66"/>
      <c r="R66"/>
      <c r="S66"/>
    </row>
    <row r="67" spans="2:19">
      <c r="B67" s="230" t="s">
        <v>140</v>
      </c>
      <c r="C67" s="214" t="s">
        <v>519</v>
      </c>
      <c r="D67" s="205">
        <f t="shared" si="3"/>
        <v>255900</v>
      </c>
      <c r="E67" s="141" t="s">
        <v>671</v>
      </c>
      <c r="F67" s="185">
        <v>85.3</v>
      </c>
      <c r="G67" s="218" t="s">
        <v>845</v>
      </c>
      <c r="H67" s="231"/>
      <c r="I67" s="231"/>
      <c r="J67" s="231"/>
      <c r="K67" s="231"/>
      <c r="L67" s="231" t="s">
        <v>412</v>
      </c>
      <c r="M67" s="231"/>
      <c r="N67" s="231"/>
      <c r="O67" s="232"/>
      <c r="P67"/>
      <c r="Q67"/>
      <c r="R67"/>
      <c r="S67"/>
    </row>
    <row r="68" spans="2:19">
      <c r="B68" s="230" t="s">
        <v>141</v>
      </c>
      <c r="C68" s="214" t="s">
        <v>520</v>
      </c>
      <c r="D68" s="205">
        <f t="shared" si="3"/>
        <v>196590</v>
      </c>
      <c r="E68" s="141" t="s">
        <v>671</v>
      </c>
      <c r="F68" s="185">
        <v>65.53</v>
      </c>
      <c r="G68" s="218" t="s">
        <v>845</v>
      </c>
      <c r="H68" s="231" t="s">
        <v>399</v>
      </c>
      <c r="I68" s="231" t="s">
        <v>404</v>
      </c>
      <c r="J68" s="231" t="s">
        <v>404</v>
      </c>
      <c r="K68" s="231"/>
      <c r="L68" s="231" t="s">
        <v>412</v>
      </c>
      <c r="M68" s="231"/>
      <c r="N68" s="231"/>
      <c r="O68" s="232"/>
      <c r="P68"/>
      <c r="Q68"/>
      <c r="R68"/>
      <c r="S68"/>
    </row>
    <row r="69" spans="2:19">
      <c r="B69" s="230" t="s">
        <v>142</v>
      </c>
      <c r="C69" s="214" t="s">
        <v>521</v>
      </c>
      <c r="D69" s="205">
        <f t="shared" si="3"/>
        <v>243840</v>
      </c>
      <c r="E69" s="141" t="s">
        <v>671</v>
      </c>
      <c r="F69" s="185">
        <v>81.28</v>
      </c>
      <c r="G69" s="218" t="s">
        <v>845</v>
      </c>
      <c r="H69" s="231"/>
      <c r="I69" s="231"/>
      <c r="J69" s="231"/>
      <c r="K69" s="231"/>
      <c r="L69" s="231" t="s">
        <v>412</v>
      </c>
      <c r="M69" s="231"/>
      <c r="N69" s="231"/>
      <c r="O69" s="232"/>
      <c r="P69"/>
      <c r="Q69"/>
      <c r="R69"/>
      <c r="S69"/>
    </row>
    <row r="70" spans="2:19">
      <c r="B70" s="230" t="s">
        <v>143</v>
      </c>
      <c r="C70" s="214" t="s">
        <v>522</v>
      </c>
      <c r="D70" s="205">
        <f t="shared" si="3"/>
        <v>1623420</v>
      </c>
      <c r="E70" s="141" t="s">
        <v>671</v>
      </c>
      <c r="F70" s="185">
        <v>541.14</v>
      </c>
      <c r="G70" s="218" t="s">
        <v>845</v>
      </c>
      <c r="H70" s="231" t="s">
        <v>399</v>
      </c>
      <c r="I70" s="231" t="s">
        <v>402</v>
      </c>
      <c r="J70" s="231" t="s">
        <v>404</v>
      </c>
      <c r="K70" s="231" t="s">
        <v>401</v>
      </c>
      <c r="L70" s="231" t="s">
        <v>412</v>
      </c>
      <c r="M70" s="231"/>
      <c r="N70" s="231"/>
      <c r="O70" s="232"/>
      <c r="P70"/>
      <c r="Q70"/>
      <c r="R70"/>
      <c r="S70"/>
    </row>
    <row r="71" spans="2:19">
      <c r="B71" s="230" t="s">
        <v>144</v>
      </c>
      <c r="C71" s="214" t="s">
        <v>896</v>
      </c>
      <c r="D71" s="205">
        <f t="shared" si="3"/>
        <v>1453830</v>
      </c>
      <c r="E71" s="141" t="s">
        <v>671</v>
      </c>
      <c r="F71" s="185">
        <v>484.61</v>
      </c>
      <c r="G71" s="218" t="s">
        <v>845</v>
      </c>
      <c r="H71" s="231" t="s">
        <v>399</v>
      </c>
      <c r="I71" s="231" t="s">
        <v>402</v>
      </c>
      <c r="J71" s="231" t="s">
        <v>841</v>
      </c>
      <c r="K71" s="231" t="s">
        <v>401</v>
      </c>
      <c r="L71" s="231" t="s">
        <v>412</v>
      </c>
      <c r="M71" s="231"/>
      <c r="N71" s="231"/>
      <c r="O71" s="232"/>
      <c r="P71"/>
      <c r="Q71"/>
      <c r="R71"/>
      <c r="S71"/>
    </row>
    <row r="72" spans="2:19">
      <c r="B72" s="230" t="s">
        <v>145</v>
      </c>
      <c r="C72" s="214" t="s">
        <v>524</v>
      </c>
      <c r="D72" s="205">
        <f t="shared" ref="D72:D83" si="4">F72*3000</f>
        <v>384000</v>
      </c>
      <c r="E72" s="141" t="s">
        <v>671</v>
      </c>
      <c r="F72" s="185">
        <v>128</v>
      </c>
      <c r="G72" s="218" t="s">
        <v>845</v>
      </c>
      <c r="H72" s="231"/>
      <c r="I72" s="231"/>
      <c r="J72" s="231"/>
      <c r="K72" s="231"/>
      <c r="L72" s="231" t="s">
        <v>412</v>
      </c>
      <c r="M72" s="231"/>
      <c r="N72" s="231"/>
      <c r="O72" s="232"/>
      <c r="P72"/>
      <c r="Q72"/>
      <c r="R72"/>
      <c r="S72"/>
    </row>
    <row r="73" spans="2:19">
      <c r="B73" s="230" t="s">
        <v>146</v>
      </c>
      <c r="C73" s="214" t="s">
        <v>498</v>
      </c>
      <c r="D73" s="205">
        <f t="shared" si="4"/>
        <v>483840</v>
      </c>
      <c r="E73" s="141" t="s">
        <v>671</v>
      </c>
      <c r="F73" s="185">
        <v>161.28</v>
      </c>
      <c r="G73" s="218" t="s">
        <v>845</v>
      </c>
      <c r="H73" s="231" t="s">
        <v>399</v>
      </c>
      <c r="I73" s="231" t="s">
        <v>402</v>
      </c>
      <c r="J73" s="231"/>
      <c r="K73" s="231" t="s">
        <v>405</v>
      </c>
      <c r="L73" s="231" t="s">
        <v>412</v>
      </c>
      <c r="M73" s="231"/>
      <c r="N73" s="231"/>
      <c r="O73" s="232"/>
      <c r="P73"/>
      <c r="Q73"/>
      <c r="R73"/>
      <c r="S73"/>
    </row>
    <row r="74" spans="2:19">
      <c r="B74" s="230" t="s">
        <v>147</v>
      </c>
      <c r="C74" s="214" t="s">
        <v>499</v>
      </c>
      <c r="D74" s="205">
        <f t="shared" si="4"/>
        <v>226890</v>
      </c>
      <c r="E74" s="141" t="s">
        <v>671</v>
      </c>
      <c r="F74" s="185">
        <v>75.63</v>
      </c>
      <c r="G74" s="218" t="s">
        <v>845</v>
      </c>
      <c r="H74" s="231" t="s">
        <v>399</v>
      </c>
      <c r="I74" s="231" t="s">
        <v>402</v>
      </c>
      <c r="J74" s="231" t="s">
        <v>841</v>
      </c>
      <c r="K74" s="231" t="s">
        <v>407</v>
      </c>
      <c r="L74" s="231" t="s">
        <v>412</v>
      </c>
      <c r="M74" s="231"/>
      <c r="N74" s="231"/>
      <c r="O74" s="232"/>
      <c r="P74"/>
      <c r="Q74"/>
      <c r="R74"/>
      <c r="S74"/>
    </row>
    <row r="75" spans="2:19">
      <c r="B75" s="230" t="s">
        <v>148</v>
      </c>
      <c r="C75" s="214" t="s">
        <v>395</v>
      </c>
      <c r="D75" s="205">
        <f t="shared" si="4"/>
        <v>526980</v>
      </c>
      <c r="E75" s="141" t="s">
        <v>671</v>
      </c>
      <c r="F75" s="185">
        <v>175.66</v>
      </c>
      <c r="G75" s="218" t="s">
        <v>845</v>
      </c>
      <c r="H75" s="231" t="s">
        <v>399</v>
      </c>
      <c r="I75" s="231" t="s">
        <v>402</v>
      </c>
      <c r="J75" s="231"/>
      <c r="K75" s="231" t="s">
        <v>401</v>
      </c>
      <c r="L75" s="231" t="s">
        <v>412</v>
      </c>
      <c r="M75" s="231"/>
      <c r="N75" s="231"/>
      <c r="O75" s="232"/>
      <c r="P75"/>
      <c r="Q75"/>
      <c r="R75"/>
      <c r="S75"/>
    </row>
    <row r="76" spans="2:19">
      <c r="B76" s="230" t="s">
        <v>149</v>
      </c>
      <c r="C76" s="214" t="s">
        <v>394</v>
      </c>
      <c r="D76" s="205">
        <f t="shared" si="4"/>
        <v>429150.00000000006</v>
      </c>
      <c r="E76" s="141" t="s">
        <v>671</v>
      </c>
      <c r="F76" s="185">
        <v>143.05000000000001</v>
      </c>
      <c r="G76" s="218" t="s">
        <v>845</v>
      </c>
      <c r="H76" s="231"/>
      <c r="I76" s="231"/>
      <c r="J76" s="231"/>
      <c r="K76" s="231"/>
      <c r="L76" s="231" t="s">
        <v>412</v>
      </c>
      <c r="M76" s="231"/>
      <c r="N76" s="231"/>
      <c r="O76" s="232"/>
      <c r="P76"/>
      <c r="Q76"/>
      <c r="R76"/>
      <c r="S76"/>
    </row>
    <row r="77" spans="2:19">
      <c r="B77" s="230" t="s">
        <v>150</v>
      </c>
      <c r="C77" s="214" t="s">
        <v>525</v>
      </c>
      <c r="D77" s="205">
        <f t="shared" si="4"/>
        <v>1540530</v>
      </c>
      <c r="E77" s="141" t="s">
        <v>671</v>
      </c>
      <c r="F77" s="185">
        <v>513.51</v>
      </c>
      <c r="G77" s="218" t="s">
        <v>845</v>
      </c>
      <c r="H77" s="231" t="s">
        <v>399</v>
      </c>
      <c r="I77" s="231" t="s">
        <v>895</v>
      </c>
      <c r="J77" s="231" t="s">
        <v>404</v>
      </c>
      <c r="K77" s="231" t="s">
        <v>401</v>
      </c>
      <c r="L77" s="231" t="s">
        <v>412</v>
      </c>
      <c r="M77" s="231"/>
      <c r="N77" s="231"/>
      <c r="O77" s="232"/>
      <c r="P77"/>
      <c r="Q77"/>
      <c r="R77"/>
      <c r="S77"/>
    </row>
    <row r="78" spans="2:19">
      <c r="B78" s="230" t="s">
        <v>151</v>
      </c>
      <c r="C78" s="214" t="s">
        <v>526</v>
      </c>
      <c r="D78" s="205">
        <f t="shared" si="4"/>
        <v>78000</v>
      </c>
      <c r="E78" s="141" t="s">
        <v>671</v>
      </c>
      <c r="F78" s="185">
        <v>26</v>
      </c>
      <c r="G78" s="218" t="s">
        <v>845</v>
      </c>
      <c r="H78" s="231"/>
      <c r="I78" s="231"/>
      <c r="J78" s="231"/>
      <c r="K78" s="231"/>
      <c r="L78" s="231" t="s">
        <v>412</v>
      </c>
      <c r="M78" s="231"/>
      <c r="N78" s="231"/>
      <c r="O78" s="232"/>
      <c r="P78"/>
      <c r="Q78"/>
      <c r="R78"/>
      <c r="S78"/>
    </row>
    <row r="79" spans="2:19">
      <c r="B79" s="230" t="s">
        <v>152</v>
      </c>
      <c r="C79" s="214" t="s">
        <v>527</v>
      </c>
      <c r="D79" s="205">
        <f t="shared" si="4"/>
        <v>433530</v>
      </c>
      <c r="E79" s="141" t="s">
        <v>671</v>
      </c>
      <c r="F79" s="185">
        <v>144.51</v>
      </c>
      <c r="G79" s="218" t="s">
        <v>845</v>
      </c>
      <c r="H79" s="231"/>
      <c r="I79" s="231"/>
      <c r="J79" s="231"/>
      <c r="K79" s="231"/>
      <c r="L79" s="231" t="s">
        <v>412</v>
      </c>
      <c r="M79" s="231"/>
      <c r="N79" s="231"/>
      <c r="O79" s="232"/>
      <c r="P79"/>
      <c r="Q79"/>
      <c r="R79"/>
      <c r="S79"/>
    </row>
    <row r="80" spans="2:19">
      <c r="B80" s="230" t="s">
        <v>153</v>
      </c>
      <c r="C80" s="214" t="s">
        <v>528</v>
      </c>
      <c r="D80" s="205">
        <f t="shared" si="4"/>
        <v>1174980</v>
      </c>
      <c r="E80" s="141" t="s">
        <v>671</v>
      </c>
      <c r="F80" s="185">
        <v>391.66</v>
      </c>
      <c r="G80" s="218" t="s">
        <v>845</v>
      </c>
      <c r="H80" s="231"/>
      <c r="I80" s="231"/>
      <c r="J80" s="231"/>
      <c r="K80" s="231"/>
      <c r="L80" s="231" t="s">
        <v>412</v>
      </c>
      <c r="M80" s="231"/>
      <c r="N80" s="231"/>
      <c r="O80" s="232"/>
      <c r="P80"/>
      <c r="Q80"/>
      <c r="R80"/>
      <c r="S80"/>
    </row>
    <row r="81" spans="2:19">
      <c r="B81" s="230" t="s">
        <v>154</v>
      </c>
      <c r="C81" s="214" t="s">
        <v>528</v>
      </c>
      <c r="D81" s="205">
        <f t="shared" si="4"/>
        <v>328860</v>
      </c>
      <c r="E81" s="141" t="s">
        <v>671</v>
      </c>
      <c r="F81" s="185">
        <v>109.62</v>
      </c>
      <c r="G81" s="218" t="s">
        <v>845</v>
      </c>
      <c r="H81" s="231" t="s">
        <v>399</v>
      </c>
      <c r="I81" s="231" t="s">
        <v>402</v>
      </c>
      <c r="J81" s="231" t="s">
        <v>841</v>
      </c>
      <c r="K81" s="231"/>
      <c r="L81" s="231" t="s">
        <v>531</v>
      </c>
      <c r="M81" s="231"/>
      <c r="N81" s="231"/>
      <c r="O81" s="232"/>
      <c r="P81"/>
      <c r="Q81"/>
      <c r="R81"/>
      <c r="S81"/>
    </row>
    <row r="82" spans="2:19">
      <c r="B82" s="230" t="s">
        <v>155</v>
      </c>
      <c r="C82" s="214" t="s">
        <v>529</v>
      </c>
      <c r="D82" s="205">
        <f t="shared" si="4"/>
        <v>144330</v>
      </c>
      <c r="E82" s="141" t="s">
        <v>671</v>
      </c>
      <c r="F82" s="185">
        <v>48.11</v>
      </c>
      <c r="G82" s="218" t="s">
        <v>845</v>
      </c>
      <c r="H82" s="231"/>
      <c r="I82" s="231"/>
      <c r="J82" s="231"/>
      <c r="K82" s="231"/>
      <c r="L82" s="231" t="s">
        <v>412</v>
      </c>
      <c r="M82" s="231"/>
      <c r="N82" s="231"/>
      <c r="O82" s="232"/>
      <c r="P82"/>
      <c r="Q82"/>
      <c r="R82"/>
      <c r="S82"/>
    </row>
    <row r="83" spans="2:19">
      <c r="B83" s="230" t="s">
        <v>156</v>
      </c>
      <c r="C83" s="214" t="s">
        <v>500</v>
      </c>
      <c r="D83" s="205">
        <f t="shared" si="4"/>
        <v>75000</v>
      </c>
      <c r="E83" s="141" t="s">
        <v>671</v>
      </c>
      <c r="F83" s="185">
        <v>25</v>
      </c>
      <c r="G83" s="218" t="s">
        <v>845</v>
      </c>
      <c r="H83" s="231"/>
      <c r="I83" s="231"/>
      <c r="J83" s="231"/>
      <c r="K83" s="231"/>
      <c r="L83" s="231" t="s">
        <v>412</v>
      </c>
      <c r="M83" s="231"/>
      <c r="N83" s="231"/>
      <c r="O83" s="232"/>
      <c r="P83"/>
      <c r="Q83"/>
      <c r="R83"/>
      <c r="S83"/>
    </row>
    <row r="84" spans="2:19">
      <c r="B84" s="230" t="s">
        <v>157</v>
      </c>
      <c r="C84" s="165" t="s">
        <v>501</v>
      </c>
      <c r="D84" s="210">
        <v>428758.19</v>
      </c>
      <c r="E84" s="211" t="s">
        <v>572</v>
      </c>
      <c r="F84" s="203">
        <v>139</v>
      </c>
      <c r="G84" s="218" t="s">
        <v>845</v>
      </c>
      <c r="H84" s="228" t="s">
        <v>399</v>
      </c>
      <c r="I84" s="228"/>
      <c r="J84" s="231" t="s">
        <v>841</v>
      </c>
      <c r="K84" s="228" t="s">
        <v>542</v>
      </c>
      <c r="L84" s="228" t="s">
        <v>412</v>
      </c>
      <c r="M84" s="228"/>
      <c r="N84" s="228"/>
      <c r="O84" s="229"/>
      <c r="P84"/>
      <c r="Q84"/>
      <c r="R84"/>
      <c r="S84"/>
    </row>
    <row r="85" spans="2:19" ht="25.5">
      <c r="B85" s="230" t="s">
        <v>158</v>
      </c>
      <c r="C85" s="165" t="s">
        <v>502</v>
      </c>
      <c r="D85" s="210">
        <v>52800.6</v>
      </c>
      <c r="E85" s="211" t="s">
        <v>572</v>
      </c>
      <c r="F85" s="218" t="s">
        <v>845</v>
      </c>
      <c r="G85" s="218" t="s">
        <v>845</v>
      </c>
      <c r="H85" s="228"/>
      <c r="I85" s="228"/>
      <c r="J85" s="228"/>
      <c r="K85" s="228"/>
      <c r="L85" s="228" t="s">
        <v>412</v>
      </c>
      <c r="M85" s="228"/>
      <c r="N85" s="228"/>
      <c r="O85" s="229"/>
      <c r="P85"/>
      <c r="Q85"/>
      <c r="R85"/>
      <c r="S85"/>
    </row>
    <row r="86" spans="2:19" ht="26.25" thickBot="1">
      <c r="B86" s="233" t="s">
        <v>159</v>
      </c>
      <c r="C86" s="165" t="s">
        <v>503</v>
      </c>
      <c r="D86" s="210">
        <f>F86*2800</f>
        <v>974372</v>
      </c>
      <c r="E86" s="170" t="s">
        <v>671</v>
      </c>
      <c r="F86" s="203">
        <v>347.99</v>
      </c>
      <c r="G86" s="206">
        <v>2018</v>
      </c>
      <c r="H86" s="228" t="s">
        <v>903</v>
      </c>
      <c r="I86" s="228" t="s">
        <v>402</v>
      </c>
      <c r="J86" s="228" t="s">
        <v>841</v>
      </c>
      <c r="K86" s="228" t="s">
        <v>542</v>
      </c>
      <c r="L86" s="228" t="s">
        <v>412</v>
      </c>
      <c r="M86" s="228" t="s">
        <v>410</v>
      </c>
      <c r="N86" s="228"/>
      <c r="O86" s="229"/>
      <c r="P86"/>
      <c r="Q86"/>
      <c r="R86"/>
      <c r="S86"/>
    </row>
    <row r="87" spans="2:19">
      <c r="B87" s="122" t="s">
        <v>160</v>
      </c>
      <c r="C87" s="123" t="s">
        <v>250</v>
      </c>
      <c r="D87" s="198">
        <v>75608.23</v>
      </c>
      <c r="E87" s="166" t="s">
        <v>572</v>
      </c>
      <c r="F87" s="166"/>
      <c r="G87" s="125">
        <v>2018</v>
      </c>
      <c r="H87" s="166"/>
      <c r="I87" s="166"/>
      <c r="J87" s="124"/>
      <c r="K87" s="125"/>
      <c r="L87" s="126"/>
      <c r="M87" s="126"/>
      <c r="N87" s="126"/>
      <c r="O87" s="127" t="s">
        <v>251</v>
      </c>
      <c r="P87"/>
      <c r="Q87"/>
      <c r="R87"/>
      <c r="S87"/>
    </row>
    <row r="88" spans="2:19">
      <c r="B88" s="5" t="s">
        <v>161</v>
      </c>
      <c r="C88" s="42" t="s">
        <v>253</v>
      </c>
      <c r="D88" s="199">
        <v>132615.79999999999</v>
      </c>
      <c r="E88" s="141" t="s">
        <v>572</v>
      </c>
      <c r="F88" s="141"/>
      <c r="G88" s="12">
        <v>2018</v>
      </c>
      <c r="H88" s="141"/>
      <c r="I88" s="141"/>
      <c r="J88" s="10"/>
      <c r="K88" s="12"/>
      <c r="L88" s="11"/>
      <c r="M88" s="11"/>
      <c r="N88" s="11"/>
      <c r="O88" s="49" t="s">
        <v>252</v>
      </c>
      <c r="P88"/>
      <c r="Q88"/>
      <c r="R88"/>
      <c r="S88"/>
    </row>
    <row r="89" spans="2:19">
      <c r="B89" s="5" t="s">
        <v>162</v>
      </c>
      <c r="C89" s="42" t="s">
        <v>254</v>
      </c>
      <c r="D89" s="199">
        <v>99165.87</v>
      </c>
      <c r="E89" s="141" t="s">
        <v>572</v>
      </c>
      <c r="F89" s="141"/>
      <c r="G89" s="12">
        <v>2014</v>
      </c>
      <c r="H89" s="141"/>
      <c r="I89" s="141"/>
      <c r="J89" s="10"/>
      <c r="K89" s="12"/>
      <c r="L89" s="11"/>
      <c r="M89" s="11"/>
      <c r="N89" s="11"/>
      <c r="O89" s="49" t="s">
        <v>252</v>
      </c>
      <c r="P89"/>
      <c r="Q89"/>
      <c r="R89"/>
      <c r="S89"/>
    </row>
    <row r="90" spans="2:19">
      <c r="B90" s="6" t="s">
        <v>163</v>
      </c>
      <c r="C90" s="42" t="s">
        <v>255</v>
      </c>
      <c r="D90" s="199">
        <v>2559.8000000000002</v>
      </c>
      <c r="E90" s="141" t="s">
        <v>572</v>
      </c>
      <c r="F90" s="141"/>
      <c r="G90" s="12">
        <v>2010</v>
      </c>
      <c r="H90" s="141"/>
      <c r="I90" s="141"/>
      <c r="J90" s="10"/>
      <c r="K90" s="12"/>
      <c r="L90" s="11"/>
      <c r="M90" s="11"/>
      <c r="N90" s="11"/>
      <c r="O90" s="49" t="s">
        <v>256</v>
      </c>
      <c r="P90"/>
      <c r="Q90"/>
      <c r="R90"/>
      <c r="S90"/>
    </row>
    <row r="91" spans="2:19">
      <c r="B91" s="5" t="s">
        <v>164</v>
      </c>
      <c r="C91" s="42" t="s">
        <v>330</v>
      </c>
      <c r="D91" s="199">
        <v>18696.439999999999</v>
      </c>
      <c r="E91" s="141" t="s">
        <v>572</v>
      </c>
      <c r="F91" s="141"/>
      <c r="G91" s="12">
        <v>2008</v>
      </c>
      <c r="H91" s="141"/>
      <c r="I91" s="141"/>
      <c r="J91" s="10"/>
      <c r="K91" s="12"/>
      <c r="L91" s="11"/>
      <c r="M91" s="11"/>
      <c r="N91" s="11"/>
      <c r="O91" s="49" t="s">
        <v>256</v>
      </c>
      <c r="P91"/>
      <c r="Q91"/>
      <c r="R91"/>
      <c r="S91"/>
    </row>
    <row r="92" spans="2:19">
      <c r="B92" s="5" t="s">
        <v>165</v>
      </c>
      <c r="C92" s="42" t="s">
        <v>257</v>
      </c>
      <c r="D92" s="199">
        <v>34526</v>
      </c>
      <c r="E92" s="141" t="s">
        <v>572</v>
      </c>
      <c r="F92" s="141"/>
      <c r="G92" s="12">
        <v>2010</v>
      </c>
      <c r="H92" s="141"/>
      <c r="I92" s="141"/>
      <c r="J92" s="10"/>
      <c r="K92" s="12"/>
      <c r="L92" s="11"/>
      <c r="M92" s="11"/>
      <c r="N92" s="11"/>
      <c r="O92" s="49" t="s">
        <v>258</v>
      </c>
      <c r="P92"/>
      <c r="Q92"/>
      <c r="R92"/>
      <c r="S92"/>
    </row>
    <row r="93" spans="2:19">
      <c r="B93" s="6" t="s">
        <v>166</v>
      </c>
      <c r="C93" s="42" t="s">
        <v>259</v>
      </c>
      <c r="D93" s="199">
        <v>21531.87</v>
      </c>
      <c r="E93" s="141" t="s">
        <v>572</v>
      </c>
      <c r="F93" s="141"/>
      <c r="G93" s="12">
        <v>2006</v>
      </c>
      <c r="H93" s="141"/>
      <c r="I93" s="141"/>
      <c r="J93" s="10"/>
      <c r="K93" s="12"/>
      <c r="L93" s="11"/>
      <c r="M93" s="11"/>
      <c r="N93" s="11"/>
      <c r="O93" s="49" t="s">
        <v>258</v>
      </c>
      <c r="P93"/>
      <c r="Q93"/>
      <c r="R93"/>
      <c r="S93"/>
    </row>
    <row r="94" spans="2:19" ht="16.899999999999999" customHeight="1">
      <c r="B94" s="5" t="s">
        <v>167</v>
      </c>
      <c r="C94" s="42" t="s">
        <v>260</v>
      </c>
      <c r="D94" s="199">
        <v>771669.5</v>
      </c>
      <c r="E94" s="141" t="s">
        <v>572</v>
      </c>
      <c r="F94" s="141"/>
      <c r="G94" s="12">
        <v>2018</v>
      </c>
      <c r="H94" s="141"/>
      <c r="I94" s="141"/>
      <c r="J94" s="10"/>
      <c r="K94" s="12"/>
      <c r="L94" s="11"/>
      <c r="M94" s="11"/>
      <c r="N94" s="11"/>
      <c r="O94" s="49" t="s">
        <v>258</v>
      </c>
      <c r="P94"/>
      <c r="Q94"/>
      <c r="R94"/>
      <c r="S94"/>
    </row>
    <row r="95" spans="2:19">
      <c r="B95" s="5" t="s">
        <v>168</v>
      </c>
      <c r="C95" s="42" t="s">
        <v>261</v>
      </c>
      <c r="D95" s="199">
        <v>2659.18</v>
      </c>
      <c r="E95" s="141" t="s">
        <v>572</v>
      </c>
      <c r="F95" s="141"/>
      <c r="G95" s="12">
        <v>2003</v>
      </c>
      <c r="H95" s="141"/>
      <c r="I95" s="141"/>
      <c r="J95" s="10"/>
      <c r="K95" s="12"/>
      <c r="L95" s="11"/>
      <c r="M95" s="11"/>
      <c r="N95" s="11"/>
      <c r="O95" s="49" t="s">
        <v>258</v>
      </c>
      <c r="P95"/>
      <c r="Q95"/>
      <c r="R95"/>
      <c r="S95"/>
    </row>
    <row r="96" spans="2:19">
      <c r="B96" s="6" t="s">
        <v>169</v>
      </c>
      <c r="C96" s="42" t="s">
        <v>262</v>
      </c>
      <c r="D96" s="199">
        <v>20563.8</v>
      </c>
      <c r="E96" s="141" t="s">
        <v>572</v>
      </c>
      <c r="F96" s="141"/>
      <c r="G96" s="12">
        <v>2003</v>
      </c>
      <c r="H96" s="141"/>
      <c r="I96" s="141"/>
      <c r="J96" s="10"/>
      <c r="K96" s="12"/>
      <c r="L96" s="11"/>
      <c r="M96" s="11"/>
      <c r="N96" s="11"/>
      <c r="O96" s="49" t="s">
        <v>263</v>
      </c>
      <c r="P96"/>
      <c r="Q96"/>
      <c r="R96"/>
      <c r="S96"/>
    </row>
    <row r="97" spans="2:19" ht="25.5">
      <c r="B97" s="5" t="s">
        <v>170</v>
      </c>
      <c r="C97" s="42" t="s">
        <v>264</v>
      </c>
      <c r="D97" s="199">
        <v>27191.55</v>
      </c>
      <c r="E97" s="141" t="s">
        <v>572</v>
      </c>
      <c r="F97" s="141"/>
      <c r="G97" s="12">
        <v>2018</v>
      </c>
      <c r="H97" s="141"/>
      <c r="I97" s="141"/>
      <c r="J97" s="10"/>
      <c r="K97" s="12"/>
      <c r="L97" s="11"/>
      <c r="M97" s="11"/>
      <c r="N97" s="11"/>
      <c r="O97" s="49" t="s">
        <v>263</v>
      </c>
      <c r="P97"/>
      <c r="Q97"/>
      <c r="R97"/>
      <c r="S97"/>
    </row>
    <row r="98" spans="2:19">
      <c r="B98" s="5" t="s">
        <v>171</v>
      </c>
      <c r="C98" s="42" t="s">
        <v>265</v>
      </c>
      <c r="D98" s="199">
        <v>60079.74</v>
      </c>
      <c r="E98" s="141" t="s">
        <v>572</v>
      </c>
      <c r="F98" s="141"/>
      <c r="G98" s="12">
        <v>2003</v>
      </c>
      <c r="H98" s="141"/>
      <c r="I98" s="141"/>
      <c r="J98" s="10"/>
      <c r="K98" s="12"/>
      <c r="L98" s="11"/>
      <c r="M98" s="11"/>
      <c r="N98" s="11"/>
      <c r="O98" s="49" t="s">
        <v>263</v>
      </c>
      <c r="P98"/>
      <c r="Q98"/>
      <c r="R98"/>
      <c r="S98"/>
    </row>
    <row r="99" spans="2:19">
      <c r="B99" s="6" t="s">
        <v>172</v>
      </c>
      <c r="C99" s="42" t="s">
        <v>267</v>
      </c>
      <c r="D99" s="199">
        <v>62987.08</v>
      </c>
      <c r="E99" s="141" t="s">
        <v>572</v>
      </c>
      <c r="F99" s="141"/>
      <c r="G99" s="12">
        <v>2018</v>
      </c>
      <c r="H99" s="141"/>
      <c r="I99" s="141"/>
      <c r="J99" s="10"/>
      <c r="K99" s="12"/>
      <c r="L99" s="11"/>
      <c r="M99" s="11"/>
      <c r="N99" s="11"/>
      <c r="O99" s="49" t="s">
        <v>263</v>
      </c>
      <c r="P99"/>
      <c r="Q99"/>
      <c r="R99"/>
      <c r="S99"/>
    </row>
    <row r="100" spans="2:19">
      <c r="B100" s="5" t="s">
        <v>173</v>
      </c>
      <c r="C100" s="42" t="s">
        <v>268</v>
      </c>
      <c r="D100" s="199">
        <v>92550.83</v>
      </c>
      <c r="E100" s="141" t="s">
        <v>572</v>
      </c>
      <c r="F100" s="141"/>
      <c r="G100" s="12">
        <v>2014</v>
      </c>
      <c r="H100" s="141"/>
      <c r="I100" s="141"/>
      <c r="J100" s="10"/>
      <c r="K100" s="12"/>
      <c r="L100" s="11"/>
      <c r="M100" s="11"/>
      <c r="N100" s="11"/>
      <c r="O100" s="49" t="s">
        <v>263</v>
      </c>
      <c r="P100"/>
      <c r="Q100"/>
      <c r="R100"/>
      <c r="S100"/>
    </row>
    <row r="101" spans="2:19">
      <c r="B101" s="5" t="s">
        <v>174</v>
      </c>
      <c r="C101" s="42" t="s">
        <v>270</v>
      </c>
      <c r="D101" s="199">
        <v>15756.3</v>
      </c>
      <c r="E101" s="141" t="s">
        <v>572</v>
      </c>
      <c r="F101" s="141"/>
      <c r="G101" s="12">
        <v>2017</v>
      </c>
      <c r="H101" s="141"/>
      <c r="I101" s="141"/>
      <c r="J101" s="10"/>
      <c r="K101" s="12"/>
      <c r="L101" s="11"/>
      <c r="M101" s="11"/>
      <c r="N101" s="11"/>
      <c r="O101" s="49" t="s">
        <v>269</v>
      </c>
      <c r="P101"/>
      <c r="Q101"/>
      <c r="R101"/>
      <c r="S101"/>
    </row>
    <row r="102" spans="2:19">
      <c r="B102" s="6" t="s">
        <v>175</v>
      </c>
      <c r="C102" s="42" t="s">
        <v>271</v>
      </c>
      <c r="D102" s="199">
        <v>16062.86</v>
      </c>
      <c r="E102" s="141" t="s">
        <v>572</v>
      </c>
      <c r="F102" s="141"/>
      <c r="G102" s="12">
        <v>2018</v>
      </c>
      <c r="H102" s="141"/>
      <c r="I102" s="141"/>
      <c r="J102" s="10"/>
      <c r="K102" s="12"/>
      <c r="L102" s="11"/>
      <c r="M102" s="11"/>
      <c r="N102" s="11"/>
      <c r="O102" s="49" t="s">
        <v>272</v>
      </c>
      <c r="P102"/>
      <c r="Q102"/>
      <c r="R102"/>
      <c r="S102"/>
    </row>
    <row r="103" spans="2:19">
      <c r="B103" s="5" t="s">
        <v>176</v>
      </c>
      <c r="C103" s="42" t="s">
        <v>273</v>
      </c>
      <c r="D103" s="199">
        <v>80469.08</v>
      </c>
      <c r="E103" s="141" t="s">
        <v>572</v>
      </c>
      <c r="F103" s="141"/>
      <c r="G103" s="12">
        <v>2018</v>
      </c>
      <c r="H103" s="141"/>
      <c r="I103" s="141"/>
      <c r="J103" s="10"/>
      <c r="K103" s="12"/>
      <c r="L103" s="11"/>
      <c r="M103" s="11"/>
      <c r="N103" s="11"/>
      <c r="O103" s="49" t="s">
        <v>272</v>
      </c>
      <c r="P103"/>
      <c r="Q103"/>
      <c r="R103"/>
      <c r="S103"/>
    </row>
    <row r="104" spans="2:19">
      <c r="B104" s="5" t="s">
        <v>177</v>
      </c>
      <c r="C104" s="42" t="s">
        <v>274</v>
      </c>
      <c r="D104" s="199">
        <v>72062.81</v>
      </c>
      <c r="E104" s="141" t="s">
        <v>572</v>
      </c>
      <c r="F104" s="141"/>
      <c r="G104" s="12">
        <v>2018</v>
      </c>
      <c r="H104" s="141"/>
      <c r="I104" s="141"/>
      <c r="J104" s="10"/>
      <c r="K104" s="12"/>
      <c r="L104" s="11"/>
      <c r="M104" s="11"/>
      <c r="N104" s="11"/>
      <c r="O104" s="49" t="s">
        <v>275</v>
      </c>
      <c r="P104"/>
      <c r="Q104"/>
      <c r="R104"/>
      <c r="S104"/>
    </row>
    <row r="105" spans="2:19">
      <c r="B105" s="6" t="s">
        <v>178</v>
      </c>
      <c r="C105" s="42" t="s">
        <v>276</v>
      </c>
      <c r="D105" s="199">
        <v>49102</v>
      </c>
      <c r="E105" s="141" t="s">
        <v>572</v>
      </c>
      <c r="F105" s="141"/>
      <c r="G105" s="12">
        <v>2010</v>
      </c>
      <c r="H105" s="141"/>
      <c r="I105" s="141"/>
      <c r="J105" s="10"/>
      <c r="K105" s="12"/>
      <c r="L105" s="11"/>
      <c r="M105" s="11"/>
      <c r="N105" s="11"/>
      <c r="O105" s="49" t="s">
        <v>275</v>
      </c>
      <c r="P105"/>
      <c r="Q105"/>
      <c r="R105"/>
      <c r="S105"/>
    </row>
    <row r="106" spans="2:19">
      <c r="B106" s="5" t="s">
        <v>179</v>
      </c>
      <c r="C106" s="42" t="s">
        <v>277</v>
      </c>
      <c r="D106" s="199">
        <v>475849.1</v>
      </c>
      <c r="E106" s="141" t="s">
        <v>572</v>
      </c>
      <c r="F106" s="141"/>
      <c r="G106" s="12">
        <v>2009</v>
      </c>
      <c r="H106" s="141"/>
      <c r="I106" s="141"/>
      <c r="J106" s="10"/>
      <c r="K106" s="12"/>
      <c r="L106" s="11"/>
      <c r="M106" s="11"/>
      <c r="N106" s="11"/>
      <c r="O106" s="49" t="s">
        <v>275</v>
      </c>
      <c r="P106"/>
      <c r="Q106"/>
      <c r="R106"/>
      <c r="S106"/>
    </row>
    <row r="107" spans="2:19">
      <c r="B107" s="5" t="s">
        <v>180</v>
      </c>
      <c r="C107" s="42" t="s">
        <v>278</v>
      </c>
      <c r="D107" s="199">
        <v>253421.07</v>
      </c>
      <c r="E107" s="141" t="s">
        <v>572</v>
      </c>
      <c r="F107" s="141"/>
      <c r="G107" s="12">
        <v>2018</v>
      </c>
      <c r="H107" s="141"/>
      <c r="I107" s="141"/>
      <c r="J107" s="10"/>
      <c r="K107" s="12"/>
      <c r="L107" s="11"/>
      <c r="M107" s="11"/>
      <c r="N107" s="11"/>
      <c r="O107" s="49" t="s">
        <v>275</v>
      </c>
      <c r="P107"/>
      <c r="Q107"/>
      <c r="R107"/>
      <c r="S107"/>
    </row>
    <row r="108" spans="2:19">
      <c r="B108" s="6" t="s">
        <v>181</v>
      </c>
      <c r="C108" s="42" t="s">
        <v>279</v>
      </c>
      <c r="D108" s="199">
        <v>40461.53</v>
      </c>
      <c r="E108" s="141" t="s">
        <v>572</v>
      </c>
      <c r="F108" s="141"/>
      <c r="G108" s="12">
        <v>2010</v>
      </c>
      <c r="H108" s="141"/>
      <c r="I108" s="141"/>
      <c r="J108" s="10"/>
      <c r="K108" s="12"/>
      <c r="L108" s="11"/>
      <c r="M108" s="11"/>
      <c r="N108" s="11"/>
      <c r="O108" s="49" t="s">
        <v>280</v>
      </c>
      <c r="P108"/>
      <c r="Q108"/>
      <c r="R108"/>
      <c r="S108"/>
    </row>
    <row r="109" spans="2:19">
      <c r="B109" s="5" t="s">
        <v>182</v>
      </c>
      <c r="C109" s="42" t="s">
        <v>281</v>
      </c>
      <c r="D109" s="199">
        <v>25585.7</v>
      </c>
      <c r="E109" s="141" t="s">
        <v>572</v>
      </c>
      <c r="F109" s="141"/>
      <c r="G109" s="12">
        <v>2006</v>
      </c>
      <c r="H109" s="141"/>
      <c r="I109" s="141"/>
      <c r="J109" s="10"/>
      <c r="K109" s="12"/>
      <c r="L109" s="11"/>
      <c r="M109" s="11"/>
      <c r="N109" s="11"/>
      <c r="O109" s="49" t="s">
        <v>280</v>
      </c>
      <c r="P109"/>
      <c r="Q109"/>
      <c r="R109"/>
      <c r="S109"/>
    </row>
    <row r="110" spans="2:19">
      <c r="B110" s="5" t="s">
        <v>183</v>
      </c>
      <c r="C110" s="42" t="s">
        <v>282</v>
      </c>
      <c r="D110" s="199">
        <v>301075</v>
      </c>
      <c r="E110" s="141" t="s">
        <v>572</v>
      </c>
      <c r="F110" s="141"/>
      <c r="G110" s="12">
        <v>2013</v>
      </c>
      <c r="H110" s="141"/>
      <c r="I110" s="141"/>
      <c r="J110" s="10"/>
      <c r="K110" s="12"/>
      <c r="L110" s="11"/>
      <c r="M110" s="11"/>
      <c r="N110" s="11"/>
      <c r="O110" s="49" t="s">
        <v>280</v>
      </c>
      <c r="P110"/>
      <c r="Q110"/>
      <c r="R110"/>
      <c r="S110"/>
    </row>
    <row r="111" spans="2:19">
      <c r="B111" s="5" t="s">
        <v>184</v>
      </c>
      <c r="C111" s="42" t="s">
        <v>283</v>
      </c>
      <c r="D111" s="199">
        <v>407010.2</v>
      </c>
      <c r="E111" s="141" t="s">
        <v>572</v>
      </c>
      <c r="F111" s="141"/>
      <c r="G111" s="12">
        <v>2013</v>
      </c>
      <c r="H111" s="141"/>
      <c r="I111" s="141"/>
      <c r="J111" s="10"/>
      <c r="K111" s="12"/>
      <c r="L111" s="11"/>
      <c r="M111" s="11"/>
      <c r="N111" s="11"/>
      <c r="O111" s="49" t="s">
        <v>280</v>
      </c>
      <c r="P111"/>
      <c r="Q111"/>
      <c r="R111"/>
      <c r="S111"/>
    </row>
    <row r="112" spans="2:19">
      <c r="B112" s="6" t="s">
        <v>185</v>
      </c>
      <c r="C112" s="42" t="s">
        <v>284</v>
      </c>
      <c r="D112" s="199">
        <v>7773.54</v>
      </c>
      <c r="E112" s="141" t="s">
        <v>572</v>
      </c>
      <c r="F112" s="141"/>
      <c r="G112" s="12">
        <v>2013</v>
      </c>
      <c r="H112" s="141"/>
      <c r="I112" s="141"/>
      <c r="J112" s="10"/>
      <c r="K112" s="12"/>
      <c r="L112" s="11"/>
      <c r="M112" s="11"/>
      <c r="N112" s="11"/>
      <c r="O112" s="49" t="s">
        <v>280</v>
      </c>
      <c r="P112"/>
      <c r="Q112"/>
      <c r="R112"/>
      <c r="S112"/>
    </row>
    <row r="113" spans="2:19">
      <c r="B113" s="5" t="s">
        <v>186</v>
      </c>
      <c r="C113" s="42" t="s">
        <v>285</v>
      </c>
      <c r="D113" s="199">
        <v>63412.26</v>
      </c>
      <c r="E113" s="141" t="s">
        <v>572</v>
      </c>
      <c r="F113" s="141"/>
      <c r="G113" s="12">
        <v>2014</v>
      </c>
      <c r="H113" s="141"/>
      <c r="I113" s="141"/>
      <c r="J113" s="10"/>
      <c r="K113" s="12"/>
      <c r="L113" s="11"/>
      <c r="M113" s="11"/>
      <c r="N113" s="11"/>
      <c r="O113" s="49" t="s">
        <v>280</v>
      </c>
      <c r="P113"/>
      <c r="Q113"/>
      <c r="R113"/>
      <c r="S113"/>
    </row>
    <row r="114" spans="2:19">
      <c r="B114" s="5" t="s">
        <v>187</v>
      </c>
      <c r="C114" s="42" t="s">
        <v>286</v>
      </c>
      <c r="D114" s="199">
        <v>9209.7099999999991</v>
      </c>
      <c r="E114" s="141" t="s">
        <v>572</v>
      </c>
      <c r="F114" s="141"/>
      <c r="G114" s="12">
        <v>2014</v>
      </c>
      <c r="H114" s="141"/>
      <c r="I114" s="141"/>
      <c r="J114" s="10"/>
      <c r="K114" s="12"/>
      <c r="L114" s="11"/>
      <c r="M114" s="11"/>
      <c r="N114" s="11"/>
      <c r="O114" s="49" t="s">
        <v>280</v>
      </c>
      <c r="P114"/>
      <c r="Q114"/>
      <c r="R114"/>
      <c r="S114"/>
    </row>
    <row r="115" spans="2:19">
      <c r="B115" s="5" t="s">
        <v>188</v>
      </c>
      <c r="C115" s="42" t="s">
        <v>287</v>
      </c>
      <c r="D115" s="199">
        <v>20902.419999999998</v>
      </c>
      <c r="E115" s="141" t="s">
        <v>572</v>
      </c>
      <c r="F115" s="141"/>
      <c r="G115" s="12">
        <v>2010</v>
      </c>
      <c r="H115" s="141"/>
      <c r="I115" s="141"/>
      <c r="J115" s="10"/>
      <c r="K115" s="12"/>
      <c r="L115" s="11"/>
      <c r="M115" s="11"/>
      <c r="N115" s="11"/>
      <c r="O115" s="49" t="s">
        <v>288</v>
      </c>
      <c r="P115"/>
      <c r="Q115"/>
      <c r="R115"/>
      <c r="S115"/>
    </row>
    <row r="116" spans="2:19" ht="25.5">
      <c r="B116" s="6" t="s">
        <v>189</v>
      </c>
      <c r="C116" s="42" t="s">
        <v>290</v>
      </c>
      <c r="D116" s="199">
        <v>95562.45</v>
      </c>
      <c r="E116" s="141" t="s">
        <v>572</v>
      </c>
      <c r="F116" s="141"/>
      <c r="G116" s="12">
        <v>2010</v>
      </c>
      <c r="H116" s="141"/>
      <c r="I116" s="141"/>
      <c r="J116" s="10"/>
      <c r="K116" s="12"/>
      <c r="L116" s="11"/>
      <c r="M116" s="11"/>
      <c r="N116" s="11"/>
      <c r="O116" s="49" t="s">
        <v>288</v>
      </c>
      <c r="P116"/>
      <c r="Q116"/>
      <c r="R116"/>
      <c r="S116"/>
    </row>
    <row r="117" spans="2:19">
      <c r="B117" s="5" t="s">
        <v>190</v>
      </c>
      <c r="C117" s="42" t="s">
        <v>291</v>
      </c>
      <c r="D117" s="199">
        <v>24984.86</v>
      </c>
      <c r="E117" s="141" t="s">
        <v>572</v>
      </c>
      <c r="F117" s="141"/>
      <c r="G117" s="12">
        <v>2014</v>
      </c>
      <c r="H117" s="141"/>
      <c r="I117" s="141"/>
      <c r="J117" s="10"/>
      <c r="K117" s="12"/>
      <c r="L117" s="11"/>
      <c r="M117" s="11"/>
      <c r="N117" s="11"/>
      <c r="O117" s="49" t="s">
        <v>292</v>
      </c>
      <c r="P117"/>
      <c r="Q117"/>
      <c r="R117"/>
      <c r="S117"/>
    </row>
    <row r="118" spans="2:19">
      <c r="B118" s="5" t="s">
        <v>191</v>
      </c>
      <c r="C118" s="42" t="s">
        <v>293</v>
      </c>
      <c r="D118" s="199">
        <v>27280</v>
      </c>
      <c r="E118" s="141" t="s">
        <v>572</v>
      </c>
      <c r="F118" s="141"/>
      <c r="G118" s="12">
        <v>2010</v>
      </c>
      <c r="H118" s="141"/>
      <c r="I118" s="141"/>
      <c r="J118" s="10"/>
      <c r="K118" s="12"/>
      <c r="L118" s="11"/>
      <c r="M118" s="11"/>
      <c r="N118" s="11"/>
      <c r="O118" s="49" t="s">
        <v>292</v>
      </c>
      <c r="P118"/>
      <c r="Q118"/>
      <c r="R118"/>
      <c r="S118"/>
    </row>
    <row r="119" spans="2:19">
      <c r="B119" s="5" t="s">
        <v>192</v>
      </c>
      <c r="C119" s="42" t="s">
        <v>294</v>
      </c>
      <c r="D119" s="199">
        <v>54709.63</v>
      </c>
      <c r="E119" s="141" t="s">
        <v>572</v>
      </c>
      <c r="F119" s="141"/>
      <c r="G119" s="12">
        <v>2003</v>
      </c>
      <c r="H119" s="141"/>
      <c r="I119" s="141"/>
      <c r="J119" s="10"/>
      <c r="K119" s="12"/>
      <c r="L119" s="11"/>
      <c r="M119" s="11"/>
      <c r="N119" s="11"/>
      <c r="O119" s="49" t="s">
        <v>292</v>
      </c>
      <c r="P119"/>
      <c r="Q119"/>
      <c r="R119"/>
      <c r="S119"/>
    </row>
    <row r="120" spans="2:19">
      <c r="B120" s="6" t="s">
        <v>193</v>
      </c>
      <c r="C120" s="42" t="s">
        <v>296</v>
      </c>
      <c r="D120" s="199">
        <v>78893.47</v>
      </c>
      <c r="E120" s="141" t="s">
        <v>572</v>
      </c>
      <c r="F120" s="141"/>
      <c r="G120" s="12">
        <v>2010</v>
      </c>
      <c r="H120" s="141"/>
      <c r="I120" s="141"/>
      <c r="J120" s="10"/>
      <c r="K120" s="12"/>
      <c r="L120" s="11"/>
      <c r="M120" s="11"/>
      <c r="N120" s="11"/>
      <c r="O120" s="49" t="s">
        <v>292</v>
      </c>
      <c r="P120"/>
      <c r="Q120"/>
      <c r="R120"/>
      <c r="S120"/>
    </row>
    <row r="121" spans="2:19">
      <c r="B121" s="5" t="s">
        <v>194</v>
      </c>
      <c r="C121" s="42" t="s">
        <v>297</v>
      </c>
      <c r="D121" s="199">
        <v>1159919.49</v>
      </c>
      <c r="E121" s="141" t="s">
        <v>572</v>
      </c>
      <c r="F121" s="141"/>
      <c r="G121" s="12">
        <v>2009</v>
      </c>
      <c r="H121" s="141"/>
      <c r="I121" s="141"/>
      <c r="J121" s="10"/>
      <c r="K121" s="12"/>
      <c r="L121" s="11"/>
      <c r="M121" s="11"/>
      <c r="N121" s="11"/>
      <c r="O121" s="49" t="s">
        <v>292</v>
      </c>
      <c r="P121"/>
      <c r="Q121"/>
      <c r="R121"/>
      <c r="S121"/>
    </row>
    <row r="122" spans="2:19">
      <c r="B122" s="5" t="s">
        <v>195</v>
      </c>
      <c r="C122" s="42" t="s">
        <v>298</v>
      </c>
      <c r="D122" s="199">
        <v>453475.21</v>
      </c>
      <c r="E122" s="141" t="s">
        <v>572</v>
      </c>
      <c r="F122" s="141"/>
      <c r="G122" s="12">
        <v>2014</v>
      </c>
      <c r="H122" s="141"/>
      <c r="I122" s="141"/>
      <c r="J122" s="10"/>
      <c r="K122" s="12"/>
      <c r="L122" s="11"/>
      <c r="M122" s="11"/>
      <c r="N122" s="11"/>
      <c r="O122" s="49" t="s">
        <v>292</v>
      </c>
      <c r="P122"/>
      <c r="Q122"/>
      <c r="R122"/>
      <c r="S122"/>
    </row>
    <row r="123" spans="2:19">
      <c r="B123" s="5" t="s">
        <v>196</v>
      </c>
      <c r="C123" s="42" t="s">
        <v>299</v>
      </c>
      <c r="D123" s="199">
        <v>71228.08</v>
      </c>
      <c r="E123" s="141" t="s">
        <v>572</v>
      </c>
      <c r="F123" s="141"/>
      <c r="G123" s="12">
        <v>2018</v>
      </c>
      <c r="H123" s="141"/>
      <c r="I123" s="141"/>
      <c r="J123" s="10"/>
      <c r="K123" s="12"/>
      <c r="L123" s="11"/>
      <c r="M123" s="11"/>
      <c r="N123" s="11"/>
      <c r="O123" s="49" t="s">
        <v>292</v>
      </c>
      <c r="P123"/>
      <c r="Q123"/>
      <c r="R123"/>
      <c r="S123"/>
    </row>
    <row r="124" spans="2:19">
      <c r="B124" s="6" t="s">
        <v>197</v>
      </c>
      <c r="C124" s="42" t="s">
        <v>300</v>
      </c>
      <c r="D124" s="199">
        <v>25480.080000000002</v>
      </c>
      <c r="E124" s="141" t="s">
        <v>572</v>
      </c>
      <c r="F124" s="141"/>
      <c r="G124" s="12">
        <v>2012</v>
      </c>
      <c r="H124" s="141"/>
      <c r="I124" s="141"/>
      <c r="J124" s="10"/>
      <c r="K124" s="12"/>
      <c r="L124" s="11"/>
      <c r="M124" s="11"/>
      <c r="N124" s="11"/>
      <c r="O124" s="49" t="s">
        <v>292</v>
      </c>
      <c r="P124"/>
      <c r="Q124"/>
      <c r="R124"/>
      <c r="S124"/>
    </row>
    <row r="125" spans="2:19">
      <c r="B125" s="5" t="s">
        <v>198</v>
      </c>
      <c r="C125" s="42" t="s">
        <v>301</v>
      </c>
      <c r="D125" s="199">
        <v>51534.66</v>
      </c>
      <c r="E125" s="141" t="s">
        <v>572</v>
      </c>
      <c r="F125" s="141"/>
      <c r="G125" s="12">
        <v>2014</v>
      </c>
      <c r="H125" s="141"/>
      <c r="I125" s="141"/>
      <c r="J125" s="10"/>
      <c r="K125" s="12"/>
      <c r="L125" s="11"/>
      <c r="M125" s="11"/>
      <c r="N125" s="11"/>
      <c r="O125" s="49" t="s">
        <v>292</v>
      </c>
      <c r="P125"/>
      <c r="Q125"/>
      <c r="R125"/>
      <c r="S125"/>
    </row>
    <row r="126" spans="2:19">
      <c r="B126" s="5" t="s">
        <v>199</v>
      </c>
      <c r="C126" s="42" t="s">
        <v>302</v>
      </c>
      <c r="D126" s="199">
        <v>20393.66</v>
      </c>
      <c r="E126" s="141" t="s">
        <v>572</v>
      </c>
      <c r="F126" s="141"/>
      <c r="G126" s="12">
        <v>2018</v>
      </c>
      <c r="H126" s="141"/>
      <c r="I126" s="141"/>
      <c r="J126" s="10"/>
      <c r="K126" s="12"/>
      <c r="L126" s="11"/>
      <c r="M126" s="11"/>
      <c r="N126" s="11"/>
      <c r="O126" s="49" t="s">
        <v>303</v>
      </c>
      <c r="P126"/>
      <c r="Q126"/>
      <c r="R126"/>
      <c r="S126"/>
    </row>
    <row r="127" spans="2:19">
      <c r="B127" s="5" t="s">
        <v>200</v>
      </c>
      <c r="C127" s="42" t="s">
        <v>305</v>
      </c>
      <c r="D127" s="199">
        <v>43824</v>
      </c>
      <c r="E127" s="141" t="s">
        <v>572</v>
      </c>
      <c r="F127" s="141"/>
      <c r="G127" s="12">
        <v>2010</v>
      </c>
      <c r="H127" s="141"/>
      <c r="I127" s="141"/>
      <c r="J127" s="10"/>
      <c r="K127" s="12"/>
      <c r="L127" s="11"/>
      <c r="M127" s="11"/>
      <c r="N127" s="11"/>
      <c r="O127" s="49" t="s">
        <v>304</v>
      </c>
      <c r="P127"/>
      <c r="Q127"/>
      <c r="R127"/>
      <c r="S127"/>
    </row>
    <row r="128" spans="2:19">
      <c r="B128" s="6" t="s">
        <v>201</v>
      </c>
      <c r="C128" s="42" t="s">
        <v>306</v>
      </c>
      <c r="D128" s="199">
        <v>34641.870000000003</v>
      </c>
      <c r="E128" s="141" t="s">
        <v>572</v>
      </c>
      <c r="F128" s="141"/>
      <c r="G128" s="12">
        <v>2006</v>
      </c>
      <c r="H128" s="141"/>
      <c r="I128" s="141"/>
      <c r="J128" s="10"/>
      <c r="K128" s="12"/>
      <c r="L128" s="11"/>
      <c r="M128" s="11"/>
      <c r="N128" s="11"/>
      <c r="O128" s="49" t="s">
        <v>304</v>
      </c>
      <c r="P128"/>
      <c r="Q128"/>
      <c r="R128"/>
      <c r="S128"/>
    </row>
    <row r="129" spans="2:19">
      <c r="B129" s="5" t="s">
        <v>202</v>
      </c>
      <c r="C129" s="42" t="s">
        <v>307</v>
      </c>
      <c r="D129" s="199">
        <v>18259.8</v>
      </c>
      <c r="E129" s="141" t="s">
        <v>572</v>
      </c>
      <c r="F129" s="141"/>
      <c r="G129" s="12">
        <v>2010</v>
      </c>
      <c r="H129" s="141"/>
      <c r="I129" s="141"/>
      <c r="J129" s="10"/>
      <c r="K129" s="12"/>
      <c r="L129" s="11"/>
      <c r="M129" s="11"/>
      <c r="N129" s="11"/>
      <c r="O129" s="49" t="s">
        <v>304</v>
      </c>
      <c r="P129"/>
      <c r="Q129"/>
      <c r="R129"/>
      <c r="S129"/>
    </row>
    <row r="130" spans="2:19">
      <c r="B130" s="5" t="s">
        <v>203</v>
      </c>
      <c r="C130" s="42" t="s">
        <v>309</v>
      </c>
      <c r="D130" s="199">
        <v>665392.26</v>
      </c>
      <c r="E130" s="141" t="s">
        <v>572</v>
      </c>
      <c r="F130" s="141"/>
      <c r="G130" s="12">
        <v>2018</v>
      </c>
      <c r="H130" s="141"/>
      <c r="I130" s="141"/>
      <c r="J130" s="10"/>
      <c r="K130" s="12"/>
      <c r="L130" s="11"/>
      <c r="M130" s="11"/>
      <c r="N130" s="11"/>
      <c r="O130" s="49" t="s">
        <v>304</v>
      </c>
      <c r="P130"/>
      <c r="Q130"/>
      <c r="R130"/>
      <c r="S130"/>
    </row>
    <row r="131" spans="2:19">
      <c r="B131" s="5" t="s">
        <v>204</v>
      </c>
      <c r="C131" s="42" t="s">
        <v>310</v>
      </c>
      <c r="D131" s="199">
        <v>627491.88</v>
      </c>
      <c r="E131" s="141" t="s">
        <v>572</v>
      </c>
      <c r="F131" s="141"/>
      <c r="G131" s="12">
        <v>2009</v>
      </c>
      <c r="H131" s="141"/>
      <c r="I131" s="141"/>
      <c r="J131" s="10"/>
      <c r="K131" s="12"/>
      <c r="L131" s="11"/>
      <c r="M131" s="11"/>
      <c r="N131" s="11"/>
      <c r="O131" s="49" t="s">
        <v>304</v>
      </c>
      <c r="P131"/>
      <c r="Q131"/>
      <c r="R131"/>
      <c r="S131"/>
    </row>
    <row r="132" spans="2:19">
      <c r="B132" s="6" t="s">
        <v>205</v>
      </c>
      <c r="C132" s="42" t="s">
        <v>894</v>
      </c>
      <c r="D132" s="199">
        <v>611379.61</v>
      </c>
      <c r="E132" s="141" t="s">
        <v>572</v>
      </c>
      <c r="F132" s="141"/>
      <c r="G132" s="12">
        <v>2018</v>
      </c>
      <c r="H132" s="141"/>
      <c r="I132" s="141"/>
      <c r="J132" s="10"/>
      <c r="K132" s="12"/>
      <c r="L132" s="11"/>
      <c r="M132" s="11"/>
      <c r="N132" s="11"/>
      <c r="O132" s="49" t="s">
        <v>304</v>
      </c>
      <c r="P132"/>
      <c r="Q132"/>
      <c r="R132"/>
      <c r="S132"/>
    </row>
    <row r="133" spans="2:19">
      <c r="B133" s="5" t="s">
        <v>206</v>
      </c>
      <c r="C133" s="42" t="s">
        <v>311</v>
      </c>
      <c r="D133" s="199">
        <v>38815.56</v>
      </c>
      <c r="E133" s="141" t="s">
        <v>572</v>
      </c>
      <c r="F133" s="141"/>
      <c r="G133" s="12">
        <v>2018</v>
      </c>
      <c r="H133" s="141"/>
      <c r="I133" s="141"/>
      <c r="J133" s="10"/>
      <c r="K133" s="12"/>
      <c r="L133" s="11"/>
      <c r="M133" s="11"/>
      <c r="N133" s="11"/>
      <c r="O133" s="49" t="s">
        <v>304</v>
      </c>
      <c r="P133"/>
      <c r="Q133"/>
      <c r="R133"/>
      <c r="S133"/>
    </row>
    <row r="134" spans="2:19">
      <c r="B134" s="5" t="s">
        <v>207</v>
      </c>
      <c r="C134" s="42" t="s">
        <v>312</v>
      </c>
      <c r="D134" s="199">
        <v>1505643.86</v>
      </c>
      <c r="E134" s="141" t="s">
        <v>572</v>
      </c>
      <c r="F134" s="141"/>
      <c r="G134" s="12">
        <v>2011</v>
      </c>
      <c r="H134" s="141"/>
      <c r="I134" s="141"/>
      <c r="J134" s="10"/>
      <c r="K134" s="12"/>
      <c r="L134" s="11"/>
      <c r="M134" s="11"/>
      <c r="N134" s="11"/>
      <c r="O134" s="49" t="s">
        <v>304</v>
      </c>
      <c r="P134"/>
      <c r="Q134"/>
      <c r="R134"/>
      <c r="S134"/>
    </row>
    <row r="135" spans="2:19">
      <c r="B135" s="5" t="s">
        <v>208</v>
      </c>
      <c r="C135" s="42" t="s">
        <v>313</v>
      </c>
      <c r="D135" s="199">
        <v>276737.40999999997</v>
      </c>
      <c r="E135" s="141" t="s">
        <v>572</v>
      </c>
      <c r="F135" s="141"/>
      <c r="G135" s="12">
        <v>2018</v>
      </c>
      <c r="H135" s="141"/>
      <c r="I135" s="141"/>
      <c r="J135" s="10"/>
      <c r="K135" s="12"/>
      <c r="L135" s="11"/>
      <c r="M135" s="11"/>
      <c r="N135" s="11"/>
      <c r="O135" s="49" t="s">
        <v>304</v>
      </c>
      <c r="P135"/>
      <c r="Q135"/>
      <c r="R135"/>
      <c r="S135"/>
    </row>
    <row r="136" spans="2:19">
      <c r="B136" s="6" t="s">
        <v>209</v>
      </c>
      <c r="C136" s="42" t="s">
        <v>314</v>
      </c>
      <c r="D136" s="199">
        <v>293810.57</v>
      </c>
      <c r="E136" s="141" t="s">
        <v>572</v>
      </c>
      <c r="F136" s="141"/>
      <c r="G136" s="12">
        <v>2008</v>
      </c>
      <c r="H136" s="141"/>
      <c r="I136" s="141"/>
      <c r="J136" s="10"/>
      <c r="K136" s="12"/>
      <c r="L136" s="11"/>
      <c r="M136" s="11"/>
      <c r="N136" s="11"/>
      <c r="O136" s="49" t="s">
        <v>304</v>
      </c>
      <c r="P136"/>
      <c r="Q136"/>
      <c r="R136"/>
      <c r="S136"/>
    </row>
    <row r="137" spans="2:19">
      <c r="B137" s="5" t="s">
        <v>210</v>
      </c>
      <c r="C137" s="42" t="s">
        <v>315</v>
      </c>
      <c r="D137" s="199">
        <v>119824</v>
      </c>
      <c r="E137" s="141" t="s">
        <v>572</v>
      </c>
      <c r="F137" s="141"/>
      <c r="G137" s="12">
        <v>2018</v>
      </c>
      <c r="H137" s="141"/>
      <c r="I137" s="141"/>
      <c r="J137" s="10"/>
      <c r="K137" s="12"/>
      <c r="L137" s="11"/>
      <c r="M137" s="11"/>
      <c r="N137" s="11"/>
      <c r="O137" s="49" t="s">
        <v>304</v>
      </c>
      <c r="P137"/>
      <c r="Q137"/>
      <c r="R137"/>
      <c r="S137"/>
    </row>
    <row r="138" spans="2:19">
      <c r="B138" s="5" t="s">
        <v>211</v>
      </c>
      <c r="C138" s="42" t="s">
        <v>316</v>
      </c>
      <c r="D138" s="199">
        <v>22895.599999999999</v>
      </c>
      <c r="E138" s="141" t="s">
        <v>572</v>
      </c>
      <c r="F138" s="141"/>
      <c r="G138" s="12">
        <v>2013</v>
      </c>
      <c r="H138" s="141"/>
      <c r="I138" s="141"/>
      <c r="J138" s="10"/>
      <c r="K138" s="12"/>
      <c r="L138" s="11"/>
      <c r="M138" s="11"/>
      <c r="N138" s="11"/>
      <c r="O138" s="49" t="s">
        <v>304</v>
      </c>
      <c r="P138"/>
      <c r="Q138"/>
      <c r="R138"/>
      <c r="S138"/>
    </row>
    <row r="139" spans="2:19">
      <c r="B139" s="5" t="s">
        <v>212</v>
      </c>
      <c r="C139" s="42" t="s">
        <v>317</v>
      </c>
      <c r="D139" s="199">
        <v>60958.6</v>
      </c>
      <c r="E139" s="141" t="s">
        <v>572</v>
      </c>
      <c r="F139" s="141"/>
      <c r="G139" s="12">
        <v>2014</v>
      </c>
      <c r="H139" s="141"/>
      <c r="I139" s="141"/>
      <c r="J139" s="10"/>
      <c r="K139" s="12"/>
      <c r="L139" s="11"/>
      <c r="M139" s="11"/>
      <c r="N139" s="11"/>
      <c r="O139" s="49" t="s">
        <v>304</v>
      </c>
      <c r="P139"/>
      <c r="Q139"/>
      <c r="R139"/>
      <c r="S139"/>
    </row>
    <row r="140" spans="2:19">
      <c r="B140" s="6" t="s">
        <v>213</v>
      </c>
      <c r="C140" s="42" t="s">
        <v>320</v>
      </c>
      <c r="D140" s="199">
        <v>112494</v>
      </c>
      <c r="E140" s="141" t="s">
        <v>572</v>
      </c>
      <c r="F140" s="141"/>
      <c r="G140" s="12">
        <v>2013</v>
      </c>
      <c r="H140" s="141"/>
      <c r="I140" s="141"/>
      <c r="J140" s="10"/>
      <c r="K140" s="12"/>
      <c r="L140" s="11"/>
      <c r="M140" s="11"/>
      <c r="N140" s="11"/>
      <c r="O140" s="49" t="s">
        <v>318</v>
      </c>
      <c r="P140"/>
      <c r="Q140"/>
      <c r="R140"/>
      <c r="S140"/>
    </row>
    <row r="141" spans="2:19">
      <c r="B141" s="5" t="s">
        <v>214</v>
      </c>
      <c r="C141" s="42" t="s">
        <v>321</v>
      </c>
      <c r="D141" s="199">
        <v>361376.98</v>
      </c>
      <c r="E141" s="141" t="s">
        <v>572</v>
      </c>
      <c r="F141" s="141"/>
      <c r="G141" s="12">
        <v>2008</v>
      </c>
      <c r="H141" s="141"/>
      <c r="I141" s="141"/>
      <c r="J141" s="10"/>
      <c r="K141" s="12"/>
      <c r="L141" s="11"/>
      <c r="M141" s="11"/>
      <c r="N141" s="11"/>
      <c r="O141" s="49" t="s">
        <v>318</v>
      </c>
      <c r="P141"/>
      <c r="Q141"/>
      <c r="R141"/>
      <c r="S141"/>
    </row>
    <row r="142" spans="2:19">
      <c r="B142" s="5" t="s">
        <v>215</v>
      </c>
      <c r="C142" s="42" t="s">
        <v>321</v>
      </c>
      <c r="D142" s="199">
        <v>47969.440000000002</v>
      </c>
      <c r="E142" s="141" t="s">
        <v>572</v>
      </c>
      <c r="F142" s="141"/>
      <c r="G142" s="12">
        <v>2006</v>
      </c>
      <c r="H142" s="141"/>
      <c r="I142" s="141"/>
      <c r="J142" s="10"/>
      <c r="K142" s="12"/>
      <c r="L142" s="11"/>
      <c r="M142" s="11"/>
      <c r="N142" s="11"/>
      <c r="O142" s="49" t="s">
        <v>318</v>
      </c>
      <c r="P142"/>
      <c r="Q142"/>
      <c r="R142"/>
      <c r="S142"/>
    </row>
    <row r="143" spans="2:19">
      <c r="B143" s="5" t="s">
        <v>216</v>
      </c>
      <c r="C143" s="42" t="s">
        <v>322</v>
      </c>
      <c r="D143" s="199">
        <v>20519.990000000002</v>
      </c>
      <c r="E143" s="141" t="s">
        <v>572</v>
      </c>
      <c r="F143" s="141"/>
      <c r="G143" s="12">
        <v>2016</v>
      </c>
      <c r="H143" s="141"/>
      <c r="I143" s="141"/>
      <c r="J143" s="10"/>
      <c r="K143" s="12"/>
      <c r="L143" s="11"/>
      <c r="M143" s="11"/>
      <c r="N143" s="11"/>
      <c r="O143" s="49" t="s">
        <v>318</v>
      </c>
      <c r="P143"/>
      <c r="Q143"/>
      <c r="R143"/>
      <c r="S143"/>
    </row>
    <row r="144" spans="2:19">
      <c r="B144" s="6" t="s">
        <v>217</v>
      </c>
      <c r="C144" s="42" t="s">
        <v>324</v>
      </c>
      <c r="D144" s="199">
        <v>7144.72</v>
      </c>
      <c r="E144" s="141" t="s">
        <v>572</v>
      </c>
      <c r="F144" s="141"/>
      <c r="G144" s="12">
        <v>2013</v>
      </c>
      <c r="H144" s="141"/>
      <c r="I144" s="141"/>
      <c r="J144" s="10"/>
      <c r="K144" s="12"/>
      <c r="L144" s="11"/>
      <c r="M144" s="11"/>
      <c r="N144" s="11"/>
      <c r="O144" s="49" t="s">
        <v>323</v>
      </c>
      <c r="P144"/>
      <c r="Q144"/>
      <c r="R144"/>
      <c r="S144"/>
    </row>
    <row r="145" spans="2:19">
      <c r="B145" s="5" t="s">
        <v>218</v>
      </c>
      <c r="C145" s="42" t="s">
        <v>325</v>
      </c>
      <c r="D145" s="199">
        <v>18394</v>
      </c>
      <c r="E145" s="141" t="s">
        <v>572</v>
      </c>
      <c r="F145" s="141"/>
      <c r="G145" s="12">
        <v>2010</v>
      </c>
      <c r="H145" s="141"/>
      <c r="I145" s="141"/>
      <c r="J145" s="10"/>
      <c r="K145" s="12"/>
      <c r="L145" s="11"/>
      <c r="M145" s="11"/>
      <c r="N145" s="11"/>
      <c r="O145" s="49" t="s">
        <v>326</v>
      </c>
      <c r="P145"/>
      <c r="Q145"/>
      <c r="R145"/>
      <c r="S145"/>
    </row>
    <row r="146" spans="2:19">
      <c r="B146" s="5" t="s">
        <v>219</v>
      </c>
      <c r="C146" s="42" t="s">
        <v>327</v>
      </c>
      <c r="D146" s="199">
        <v>39952</v>
      </c>
      <c r="E146" s="141" t="s">
        <v>572</v>
      </c>
      <c r="F146" s="141"/>
      <c r="G146" s="12">
        <v>2016</v>
      </c>
      <c r="H146" s="141"/>
      <c r="I146" s="141"/>
      <c r="J146" s="10"/>
      <c r="K146" s="12"/>
      <c r="L146" s="11"/>
      <c r="M146" s="11"/>
      <c r="N146" s="11"/>
      <c r="O146" s="49" t="s">
        <v>326</v>
      </c>
      <c r="P146"/>
      <c r="Q146"/>
      <c r="R146"/>
      <c r="S146"/>
    </row>
    <row r="147" spans="2:19">
      <c r="B147" s="5" t="s">
        <v>220</v>
      </c>
      <c r="C147" s="42" t="s">
        <v>328</v>
      </c>
      <c r="D147" s="199">
        <v>57440.71</v>
      </c>
      <c r="E147" s="141" t="s">
        <v>572</v>
      </c>
      <c r="F147" s="141"/>
      <c r="G147" s="12">
        <v>2010</v>
      </c>
      <c r="H147" s="141"/>
      <c r="I147" s="141"/>
      <c r="J147" s="10"/>
      <c r="K147" s="12"/>
      <c r="L147" s="11"/>
      <c r="M147" s="11"/>
      <c r="N147" s="11"/>
      <c r="O147" s="49" t="s">
        <v>329</v>
      </c>
      <c r="P147"/>
      <c r="Q147"/>
      <c r="R147"/>
      <c r="S147"/>
    </row>
    <row r="148" spans="2:19">
      <c r="B148" s="6" t="s">
        <v>221</v>
      </c>
      <c r="C148" s="42" t="s">
        <v>330</v>
      </c>
      <c r="D148" s="199">
        <v>29952.93</v>
      </c>
      <c r="E148" s="141" t="s">
        <v>572</v>
      </c>
      <c r="F148" s="141"/>
      <c r="G148" s="12">
        <v>2008</v>
      </c>
      <c r="H148" s="141"/>
      <c r="I148" s="141"/>
      <c r="J148" s="10"/>
      <c r="K148" s="12"/>
      <c r="L148" s="11"/>
      <c r="M148" s="11"/>
      <c r="N148" s="11"/>
      <c r="O148" s="49" t="s">
        <v>329</v>
      </c>
      <c r="P148"/>
      <c r="Q148"/>
      <c r="R148"/>
      <c r="S148"/>
    </row>
    <row r="149" spans="2:19">
      <c r="B149" s="5" t="s">
        <v>222</v>
      </c>
      <c r="C149" s="42" t="s">
        <v>331</v>
      </c>
      <c r="D149" s="199">
        <v>17273.91</v>
      </c>
      <c r="E149" s="141" t="s">
        <v>572</v>
      </c>
      <c r="F149" s="141"/>
      <c r="G149" s="12">
        <v>2006</v>
      </c>
      <c r="H149" s="141"/>
      <c r="I149" s="141"/>
      <c r="J149" s="10"/>
      <c r="K149" s="12"/>
      <c r="L149" s="11"/>
      <c r="M149" s="11"/>
      <c r="N149" s="11"/>
      <c r="O149" s="49" t="s">
        <v>329</v>
      </c>
      <c r="P149"/>
      <c r="Q149"/>
      <c r="R149"/>
      <c r="S149"/>
    </row>
    <row r="150" spans="2:19">
      <c r="B150" s="5" t="s">
        <v>223</v>
      </c>
      <c r="C150" s="42" t="s">
        <v>333</v>
      </c>
      <c r="D150" s="199">
        <v>27341.15</v>
      </c>
      <c r="E150" s="141" t="s">
        <v>572</v>
      </c>
      <c r="F150" s="141"/>
      <c r="G150" s="12">
        <v>20185</v>
      </c>
      <c r="H150" s="141"/>
      <c r="I150" s="141"/>
      <c r="J150" s="10"/>
      <c r="K150" s="12"/>
      <c r="L150" s="11"/>
      <c r="M150" s="11"/>
      <c r="N150" s="11"/>
      <c r="O150" s="49" t="s">
        <v>334</v>
      </c>
      <c r="P150"/>
      <c r="Q150"/>
      <c r="R150"/>
      <c r="S150"/>
    </row>
    <row r="151" spans="2:19">
      <c r="B151" s="5" t="s">
        <v>224</v>
      </c>
      <c r="C151" s="42" t="s">
        <v>335</v>
      </c>
      <c r="D151" s="199">
        <v>40787.33</v>
      </c>
      <c r="E151" s="141" t="s">
        <v>572</v>
      </c>
      <c r="F151" s="141"/>
      <c r="G151" s="12">
        <v>2018</v>
      </c>
      <c r="H151" s="141"/>
      <c r="I151" s="141"/>
      <c r="J151" s="10"/>
      <c r="K151" s="12"/>
      <c r="L151" s="11"/>
      <c r="M151" s="11"/>
      <c r="N151" s="11"/>
      <c r="O151" s="49" t="s">
        <v>334</v>
      </c>
      <c r="P151"/>
      <c r="Q151"/>
      <c r="R151"/>
      <c r="S151"/>
    </row>
    <row r="152" spans="2:19">
      <c r="B152" s="6" t="s">
        <v>225</v>
      </c>
      <c r="C152" s="42" t="s">
        <v>336</v>
      </c>
      <c r="D152" s="199">
        <v>149943</v>
      </c>
      <c r="E152" s="141" t="s">
        <v>572</v>
      </c>
      <c r="F152" s="141"/>
      <c r="G152" s="12">
        <v>2017</v>
      </c>
      <c r="H152" s="141"/>
      <c r="I152" s="141"/>
      <c r="J152" s="10"/>
      <c r="K152" s="12"/>
      <c r="L152" s="11"/>
      <c r="M152" s="11"/>
      <c r="N152" s="11"/>
      <c r="O152" s="49" t="s">
        <v>334</v>
      </c>
      <c r="P152"/>
      <c r="Q152"/>
      <c r="R152"/>
      <c r="S152"/>
    </row>
    <row r="153" spans="2:19">
      <c r="B153" s="5" t="s">
        <v>226</v>
      </c>
      <c r="C153" s="42" t="s">
        <v>338</v>
      </c>
      <c r="D153" s="199">
        <v>643111.35</v>
      </c>
      <c r="E153" s="141" t="s">
        <v>572</v>
      </c>
      <c r="F153" s="141"/>
      <c r="G153" s="12">
        <v>2008</v>
      </c>
      <c r="H153" s="141"/>
      <c r="I153" s="141"/>
      <c r="J153" s="10"/>
      <c r="K153" s="12"/>
      <c r="L153" s="11"/>
      <c r="M153" s="11"/>
      <c r="N153" s="11"/>
      <c r="O153" s="49" t="s">
        <v>337</v>
      </c>
      <c r="P153"/>
      <c r="Q153"/>
      <c r="R153"/>
      <c r="S153"/>
    </row>
    <row r="154" spans="2:19">
      <c r="B154" s="5" t="s">
        <v>227</v>
      </c>
      <c r="C154" s="42" t="s">
        <v>340</v>
      </c>
      <c r="D154" s="199">
        <v>90129.47</v>
      </c>
      <c r="E154" s="141" t="s">
        <v>572</v>
      </c>
      <c r="F154" s="141"/>
      <c r="G154" s="12">
        <v>2008</v>
      </c>
      <c r="H154" s="141"/>
      <c r="I154" s="141"/>
      <c r="J154" s="10"/>
      <c r="K154" s="12"/>
      <c r="L154" s="11"/>
      <c r="M154" s="11"/>
      <c r="N154" s="11"/>
      <c r="O154" s="49" t="s">
        <v>337</v>
      </c>
      <c r="P154"/>
      <c r="Q154"/>
      <c r="R154"/>
      <c r="S154"/>
    </row>
    <row r="155" spans="2:19">
      <c r="B155" s="5" t="s">
        <v>228</v>
      </c>
      <c r="C155" s="42" t="s">
        <v>341</v>
      </c>
      <c r="D155" s="199">
        <v>116698.89</v>
      </c>
      <c r="E155" s="141" t="s">
        <v>572</v>
      </c>
      <c r="F155" s="141"/>
      <c r="G155" s="12">
        <v>2008</v>
      </c>
      <c r="H155" s="141"/>
      <c r="I155" s="141"/>
      <c r="J155" s="10"/>
      <c r="K155" s="12"/>
      <c r="L155" s="11"/>
      <c r="M155" s="11"/>
      <c r="N155" s="11"/>
      <c r="O155" s="49" t="s">
        <v>337</v>
      </c>
      <c r="P155"/>
      <c r="Q155"/>
      <c r="R155"/>
      <c r="S155"/>
    </row>
    <row r="156" spans="2:19">
      <c r="B156" s="6" t="s">
        <v>229</v>
      </c>
      <c r="C156" s="42" t="s">
        <v>342</v>
      </c>
      <c r="D156" s="199">
        <v>264755.33</v>
      </c>
      <c r="E156" s="141" t="s">
        <v>572</v>
      </c>
      <c r="F156" s="141"/>
      <c r="G156" s="12">
        <v>2008</v>
      </c>
      <c r="H156" s="141"/>
      <c r="I156" s="141"/>
      <c r="J156" s="10"/>
      <c r="K156" s="12"/>
      <c r="L156" s="11"/>
      <c r="M156" s="11"/>
      <c r="N156" s="11"/>
      <c r="O156" s="49" t="s">
        <v>337</v>
      </c>
      <c r="P156"/>
      <c r="Q156"/>
      <c r="R156"/>
      <c r="S156"/>
    </row>
    <row r="157" spans="2:19">
      <c r="B157" s="5" t="s">
        <v>230</v>
      </c>
      <c r="C157" s="42" t="s">
        <v>343</v>
      </c>
      <c r="D157" s="199">
        <v>39999.629999999997</v>
      </c>
      <c r="E157" s="141" t="s">
        <v>572</v>
      </c>
      <c r="F157" s="141"/>
      <c r="G157" s="12">
        <v>2014</v>
      </c>
      <c r="H157" s="141"/>
      <c r="I157" s="141"/>
      <c r="J157" s="10"/>
      <c r="K157" s="12"/>
      <c r="L157" s="11"/>
      <c r="M157" s="11"/>
      <c r="N157" s="11"/>
      <c r="O157" s="49" t="s">
        <v>337</v>
      </c>
      <c r="P157"/>
      <c r="Q157"/>
      <c r="R157"/>
      <c r="S157"/>
    </row>
    <row r="158" spans="2:19">
      <c r="B158" s="5" t="s">
        <v>231</v>
      </c>
      <c r="C158" s="42" t="s">
        <v>344</v>
      </c>
      <c r="D158" s="199">
        <v>222507.13</v>
      </c>
      <c r="E158" s="141" t="s">
        <v>572</v>
      </c>
      <c r="F158" s="141"/>
      <c r="G158" s="12">
        <v>2008</v>
      </c>
      <c r="H158" s="141"/>
      <c r="I158" s="141"/>
      <c r="J158" s="10"/>
      <c r="K158" s="12"/>
      <c r="L158" s="11"/>
      <c r="M158" s="11"/>
      <c r="N158" s="11"/>
      <c r="O158" s="49" t="s">
        <v>337</v>
      </c>
      <c r="P158"/>
      <c r="Q158"/>
      <c r="R158"/>
      <c r="S158"/>
    </row>
    <row r="159" spans="2:19">
      <c r="B159" s="5" t="s">
        <v>380</v>
      </c>
      <c r="C159" s="42" t="s">
        <v>345</v>
      </c>
      <c r="D159" s="199">
        <v>103810.4</v>
      </c>
      <c r="E159" s="141" t="s">
        <v>572</v>
      </c>
      <c r="F159" s="141"/>
      <c r="G159" s="12">
        <v>2004</v>
      </c>
      <c r="H159" s="141"/>
      <c r="I159" s="141"/>
      <c r="J159" s="10"/>
      <c r="K159" s="12"/>
      <c r="L159" s="11"/>
      <c r="M159" s="11"/>
      <c r="N159" s="11"/>
      <c r="O159" s="49" t="s">
        <v>337</v>
      </c>
      <c r="P159"/>
      <c r="Q159"/>
      <c r="R159"/>
      <c r="S159"/>
    </row>
    <row r="160" spans="2:19">
      <c r="B160" s="6" t="s">
        <v>381</v>
      </c>
      <c r="C160" s="42" t="s">
        <v>346</v>
      </c>
      <c r="D160" s="199">
        <v>14923.1</v>
      </c>
      <c r="E160" s="141" t="s">
        <v>572</v>
      </c>
      <c r="F160" s="141"/>
      <c r="G160" s="12">
        <v>2010</v>
      </c>
      <c r="H160" s="141"/>
      <c r="I160" s="141"/>
      <c r="J160" s="10"/>
      <c r="K160" s="12"/>
      <c r="L160" s="11"/>
      <c r="M160" s="11"/>
      <c r="N160" s="11"/>
      <c r="O160" s="49" t="s">
        <v>347</v>
      </c>
      <c r="P160"/>
      <c r="Q160"/>
      <c r="R160"/>
      <c r="S160"/>
    </row>
    <row r="161" spans="2:19">
      <c r="B161" s="5" t="s">
        <v>382</v>
      </c>
      <c r="C161" s="42" t="s">
        <v>348</v>
      </c>
      <c r="D161" s="199">
        <v>2318.0300000000002</v>
      </c>
      <c r="E161" s="141" t="s">
        <v>572</v>
      </c>
      <c r="F161" s="141"/>
      <c r="G161" s="12">
        <v>2003</v>
      </c>
      <c r="H161" s="141"/>
      <c r="I161" s="141"/>
      <c r="J161" s="10"/>
      <c r="K161" s="12"/>
      <c r="L161" s="11"/>
      <c r="M161" s="11"/>
      <c r="N161" s="11"/>
      <c r="O161" s="49" t="s">
        <v>347</v>
      </c>
      <c r="P161"/>
      <c r="Q161"/>
      <c r="R161"/>
      <c r="S161"/>
    </row>
    <row r="162" spans="2:19">
      <c r="B162" s="5" t="s">
        <v>383</v>
      </c>
      <c r="C162" s="42" t="s">
        <v>349</v>
      </c>
      <c r="D162" s="199">
        <v>25450.49</v>
      </c>
      <c r="E162" s="141" t="s">
        <v>572</v>
      </c>
      <c r="F162" s="141"/>
      <c r="G162" s="12">
        <v>2004</v>
      </c>
      <c r="H162" s="141"/>
      <c r="I162" s="141"/>
      <c r="J162" s="10"/>
      <c r="K162" s="12"/>
      <c r="L162" s="11"/>
      <c r="M162" s="11"/>
      <c r="N162" s="11"/>
      <c r="O162" s="49" t="s">
        <v>350</v>
      </c>
      <c r="P162"/>
      <c r="Q162"/>
      <c r="R162"/>
      <c r="S162"/>
    </row>
    <row r="163" spans="2:19">
      <c r="B163" s="5" t="s">
        <v>232</v>
      </c>
      <c r="C163" s="42" t="s">
        <v>349</v>
      </c>
      <c r="D163" s="199">
        <v>20369.86</v>
      </c>
      <c r="E163" s="141" t="s">
        <v>572</v>
      </c>
      <c r="F163" s="141"/>
      <c r="G163" s="12">
        <v>2006</v>
      </c>
      <c r="H163" s="141"/>
      <c r="I163" s="141"/>
      <c r="J163" s="10"/>
      <c r="K163" s="12"/>
      <c r="L163" s="11"/>
      <c r="M163" s="11"/>
      <c r="N163" s="11"/>
      <c r="O163" s="49" t="s">
        <v>350</v>
      </c>
      <c r="P163"/>
      <c r="Q163"/>
      <c r="R163"/>
      <c r="S163"/>
    </row>
    <row r="164" spans="2:19">
      <c r="B164" s="6" t="s">
        <v>233</v>
      </c>
      <c r="C164" s="42" t="s">
        <v>351</v>
      </c>
      <c r="D164" s="199">
        <v>81258.039999999994</v>
      </c>
      <c r="E164" s="141" t="s">
        <v>572</v>
      </c>
      <c r="F164" s="141"/>
      <c r="G164" s="12">
        <v>2006</v>
      </c>
      <c r="H164" s="141"/>
      <c r="I164" s="141"/>
      <c r="J164" s="10"/>
      <c r="K164" s="12"/>
      <c r="L164" s="11"/>
      <c r="M164" s="11"/>
      <c r="N164" s="11"/>
      <c r="O164" s="49" t="s">
        <v>350</v>
      </c>
      <c r="P164"/>
      <c r="Q164"/>
      <c r="R164"/>
      <c r="S164"/>
    </row>
    <row r="165" spans="2:19">
      <c r="B165" s="5" t="s">
        <v>234</v>
      </c>
      <c r="C165" s="42" t="s">
        <v>352</v>
      </c>
      <c r="D165" s="199">
        <v>1189171.27</v>
      </c>
      <c r="E165" s="141" t="s">
        <v>572</v>
      </c>
      <c r="F165" s="141"/>
      <c r="G165" s="12">
        <v>2012</v>
      </c>
      <c r="H165" s="141"/>
      <c r="I165" s="141"/>
      <c r="J165" s="10"/>
      <c r="K165" s="12"/>
      <c r="L165" s="11"/>
      <c r="M165" s="11"/>
      <c r="N165" s="11"/>
      <c r="O165" s="49" t="s">
        <v>350</v>
      </c>
      <c r="P165"/>
      <c r="Q165"/>
      <c r="R165"/>
      <c r="S165"/>
    </row>
    <row r="166" spans="2:19">
      <c r="B166" s="5" t="s">
        <v>384</v>
      </c>
      <c r="C166" s="42" t="s">
        <v>354</v>
      </c>
      <c r="D166" s="199">
        <v>937506.42</v>
      </c>
      <c r="E166" s="141" t="s">
        <v>572</v>
      </c>
      <c r="F166" s="141"/>
      <c r="G166" s="12">
        <v>2012</v>
      </c>
      <c r="H166" s="141"/>
      <c r="I166" s="141"/>
      <c r="J166" s="10"/>
      <c r="K166" s="12"/>
      <c r="L166" s="11"/>
      <c r="M166" s="11"/>
      <c r="N166" s="11"/>
      <c r="O166" s="49" t="s">
        <v>350</v>
      </c>
      <c r="P166"/>
      <c r="Q166"/>
      <c r="R166"/>
      <c r="S166"/>
    </row>
    <row r="167" spans="2:19">
      <c r="B167" s="5" t="s">
        <v>385</v>
      </c>
      <c r="C167" s="42" t="s">
        <v>355</v>
      </c>
      <c r="D167" s="199">
        <v>10889.72</v>
      </c>
      <c r="E167" s="141" t="s">
        <v>572</v>
      </c>
      <c r="F167" s="141"/>
      <c r="G167" s="12">
        <v>2006</v>
      </c>
      <c r="H167" s="141"/>
      <c r="I167" s="141"/>
      <c r="J167" s="10"/>
      <c r="K167" s="12"/>
      <c r="L167" s="11"/>
      <c r="M167" s="11"/>
      <c r="N167" s="11"/>
      <c r="O167" s="49" t="s">
        <v>356</v>
      </c>
      <c r="P167"/>
      <c r="Q167"/>
      <c r="R167"/>
      <c r="S167"/>
    </row>
    <row r="168" spans="2:19">
      <c r="B168" s="6" t="s">
        <v>386</v>
      </c>
      <c r="C168" s="42" t="s">
        <v>357</v>
      </c>
      <c r="D168" s="199">
        <v>31220</v>
      </c>
      <c r="E168" s="141" t="s">
        <v>572</v>
      </c>
      <c r="F168" s="141"/>
      <c r="G168" s="12">
        <v>2013</v>
      </c>
      <c r="H168" s="141"/>
      <c r="I168" s="141"/>
      <c r="J168" s="10"/>
      <c r="K168" s="12"/>
      <c r="L168" s="11"/>
      <c r="M168" s="11"/>
      <c r="N168" s="11"/>
      <c r="O168" s="49" t="s">
        <v>356</v>
      </c>
      <c r="P168"/>
      <c r="Q168"/>
      <c r="R168"/>
      <c r="S168"/>
    </row>
    <row r="169" spans="2:19">
      <c r="B169" s="5" t="s">
        <v>235</v>
      </c>
      <c r="C169" s="42" t="s">
        <v>358</v>
      </c>
      <c r="D169" s="199">
        <v>22868.93</v>
      </c>
      <c r="E169" s="141" t="s">
        <v>572</v>
      </c>
      <c r="F169" s="141"/>
      <c r="G169" s="12">
        <v>2014</v>
      </c>
      <c r="H169" s="141"/>
      <c r="I169" s="141"/>
      <c r="J169" s="10"/>
      <c r="K169" s="12"/>
      <c r="L169" s="11"/>
      <c r="M169" s="11"/>
      <c r="N169" s="11"/>
      <c r="O169" s="49" t="s">
        <v>356</v>
      </c>
      <c r="P169"/>
      <c r="Q169"/>
      <c r="R169"/>
      <c r="S169"/>
    </row>
    <row r="170" spans="2:19">
      <c r="B170" s="5" t="s">
        <v>236</v>
      </c>
      <c r="C170" s="42" t="s">
        <v>359</v>
      </c>
      <c r="D170" s="199">
        <v>50655.11</v>
      </c>
      <c r="E170" s="141" t="s">
        <v>572</v>
      </c>
      <c r="F170" s="141"/>
      <c r="G170" s="12">
        <v>2014</v>
      </c>
      <c r="H170" s="141"/>
      <c r="I170" s="141"/>
      <c r="J170" s="10"/>
      <c r="K170" s="12"/>
      <c r="L170" s="11"/>
      <c r="M170" s="11"/>
      <c r="N170" s="11"/>
      <c r="O170" s="49" t="s">
        <v>356</v>
      </c>
      <c r="P170"/>
      <c r="Q170"/>
      <c r="R170"/>
      <c r="S170"/>
    </row>
    <row r="171" spans="2:19">
      <c r="B171" s="5" t="s">
        <v>237</v>
      </c>
      <c r="C171" s="42" t="s">
        <v>361</v>
      </c>
      <c r="D171" s="199">
        <v>89967.67</v>
      </c>
      <c r="E171" s="141" t="s">
        <v>572</v>
      </c>
      <c r="F171" s="141"/>
      <c r="G171" s="12">
        <v>2006</v>
      </c>
      <c r="H171" s="141"/>
      <c r="I171" s="141"/>
      <c r="J171" s="10"/>
      <c r="K171" s="12"/>
      <c r="L171" s="11"/>
      <c r="M171" s="11"/>
      <c r="N171" s="11"/>
      <c r="O171" s="49" t="s">
        <v>360</v>
      </c>
      <c r="P171"/>
      <c r="Q171"/>
      <c r="R171"/>
      <c r="S171"/>
    </row>
    <row r="172" spans="2:19">
      <c r="B172" s="6" t="s">
        <v>238</v>
      </c>
      <c r="C172" s="42" t="s">
        <v>362</v>
      </c>
      <c r="D172" s="200">
        <v>39255</v>
      </c>
      <c r="E172" s="141" t="s">
        <v>572</v>
      </c>
      <c r="F172" s="141"/>
      <c r="G172" s="12">
        <v>2014</v>
      </c>
      <c r="H172" s="141"/>
      <c r="I172" s="141"/>
      <c r="J172" s="10"/>
      <c r="K172" s="12"/>
      <c r="L172" s="11"/>
      <c r="M172" s="11"/>
      <c r="N172" s="11"/>
      <c r="O172" s="49" t="s">
        <v>360</v>
      </c>
      <c r="P172"/>
      <c r="Q172"/>
      <c r="R172"/>
      <c r="S172"/>
    </row>
    <row r="173" spans="2:19" ht="25.5">
      <c r="B173" s="5" t="s">
        <v>239</v>
      </c>
      <c r="C173" s="42" t="s">
        <v>364</v>
      </c>
      <c r="D173" s="199">
        <v>72866.5</v>
      </c>
      <c r="E173" s="141" t="s">
        <v>572</v>
      </c>
      <c r="F173" s="141"/>
      <c r="G173" s="12">
        <v>2010</v>
      </c>
      <c r="H173" s="141"/>
      <c r="I173" s="141"/>
      <c r="J173" s="10"/>
      <c r="K173" s="12"/>
      <c r="L173" s="11"/>
      <c r="M173" s="11"/>
      <c r="N173" s="11"/>
      <c r="O173" s="49" t="s">
        <v>365</v>
      </c>
      <c r="P173"/>
      <c r="Q173"/>
      <c r="R173"/>
      <c r="S173"/>
    </row>
    <row r="174" spans="2:19">
      <c r="B174" s="5" t="s">
        <v>240</v>
      </c>
      <c r="C174" s="42" t="s">
        <v>366</v>
      </c>
      <c r="D174" s="199">
        <v>21633.05</v>
      </c>
      <c r="E174" s="141" t="s">
        <v>572</v>
      </c>
      <c r="F174" s="141"/>
      <c r="G174" s="12">
        <v>2006</v>
      </c>
      <c r="H174" s="141"/>
      <c r="I174" s="141"/>
      <c r="J174" s="10"/>
      <c r="K174" s="12"/>
      <c r="L174" s="11"/>
      <c r="M174" s="11"/>
      <c r="N174" s="11"/>
      <c r="O174" s="49" t="s">
        <v>365</v>
      </c>
      <c r="P174"/>
      <c r="Q174"/>
      <c r="R174"/>
      <c r="S174"/>
    </row>
    <row r="175" spans="2:19">
      <c r="B175" s="5" t="s">
        <v>241</v>
      </c>
      <c r="C175" s="42" t="s">
        <v>367</v>
      </c>
      <c r="D175" s="199">
        <v>338079.15</v>
      </c>
      <c r="E175" s="141" t="s">
        <v>572</v>
      </c>
      <c r="F175" s="141"/>
      <c r="G175" s="12">
        <v>2014</v>
      </c>
      <c r="H175" s="141"/>
      <c r="I175" s="141"/>
      <c r="J175" s="10"/>
      <c r="K175" s="12"/>
      <c r="L175" s="11"/>
      <c r="M175" s="11"/>
      <c r="N175" s="11"/>
      <c r="O175" s="49" t="s">
        <v>365</v>
      </c>
      <c r="P175"/>
      <c r="Q175"/>
      <c r="R175"/>
      <c r="S175"/>
    </row>
    <row r="176" spans="2:19" ht="25.5">
      <c r="B176" s="6" t="s">
        <v>242</v>
      </c>
      <c r="C176" s="42" t="s">
        <v>369</v>
      </c>
      <c r="D176" s="199">
        <v>101820.46</v>
      </c>
      <c r="E176" s="141" t="s">
        <v>572</v>
      </c>
      <c r="F176" s="141"/>
      <c r="G176" s="12">
        <v>2018</v>
      </c>
      <c r="H176" s="141"/>
      <c r="I176" s="141"/>
      <c r="J176" s="10"/>
      <c r="K176" s="12"/>
      <c r="L176" s="11"/>
      <c r="M176" s="11"/>
      <c r="N176" s="11"/>
      <c r="O176" s="49" t="s">
        <v>337</v>
      </c>
      <c r="P176"/>
      <c r="Q176"/>
      <c r="R176"/>
      <c r="S176"/>
    </row>
    <row r="177" spans="2:19">
      <c r="B177" s="5" t="s">
        <v>387</v>
      </c>
      <c r="C177" s="42" t="s">
        <v>370</v>
      </c>
      <c r="D177" s="199">
        <v>59655</v>
      </c>
      <c r="E177" s="141" t="s">
        <v>572</v>
      </c>
      <c r="F177" s="141"/>
      <c r="G177" s="12">
        <v>2018</v>
      </c>
      <c r="H177" s="141"/>
      <c r="I177" s="141"/>
      <c r="J177" s="10"/>
      <c r="K177" s="12"/>
      <c r="L177" s="11"/>
      <c r="M177" s="11"/>
      <c r="N177" s="11"/>
      <c r="O177" s="49" t="s">
        <v>337</v>
      </c>
      <c r="P177"/>
      <c r="Q177"/>
      <c r="R177"/>
      <c r="S177"/>
    </row>
    <row r="178" spans="2:19">
      <c r="B178" s="5" t="s">
        <v>388</v>
      </c>
      <c r="C178" s="42" t="s">
        <v>371</v>
      </c>
      <c r="D178" s="199">
        <v>26167.55</v>
      </c>
      <c r="E178" s="141" t="s">
        <v>572</v>
      </c>
      <c r="F178" s="141"/>
      <c r="G178" s="12">
        <v>2004</v>
      </c>
      <c r="H178" s="141"/>
      <c r="I178" s="141"/>
      <c r="J178" s="10"/>
      <c r="K178" s="12"/>
      <c r="L178" s="11"/>
      <c r="M178" s="11"/>
      <c r="N178" s="11"/>
      <c r="O178" s="49" t="s">
        <v>337</v>
      </c>
      <c r="P178"/>
      <c r="Q178"/>
      <c r="R178"/>
      <c r="S178"/>
    </row>
    <row r="179" spans="2:19">
      <c r="B179" s="5" t="s">
        <v>389</v>
      </c>
      <c r="C179" s="42" t="s">
        <v>372</v>
      </c>
      <c r="D179" s="199">
        <v>300431.58</v>
      </c>
      <c r="E179" s="141" t="s">
        <v>572</v>
      </c>
      <c r="F179" s="141"/>
      <c r="G179" s="12">
        <v>2008</v>
      </c>
      <c r="H179" s="141"/>
      <c r="I179" s="141"/>
      <c r="J179" s="10"/>
      <c r="K179" s="12"/>
      <c r="L179" s="11"/>
      <c r="M179" s="11"/>
      <c r="N179" s="11"/>
      <c r="O179" s="49" t="s">
        <v>337</v>
      </c>
      <c r="P179"/>
      <c r="Q179"/>
      <c r="R179"/>
      <c r="S179"/>
    </row>
    <row r="180" spans="2:19">
      <c r="B180" s="6" t="s">
        <v>243</v>
      </c>
      <c r="C180" s="42" t="s">
        <v>893</v>
      </c>
      <c r="D180" s="199">
        <v>458722.98</v>
      </c>
      <c r="E180" s="141" t="s">
        <v>572</v>
      </c>
      <c r="F180" s="141"/>
      <c r="G180" s="12">
        <v>2018</v>
      </c>
      <c r="H180" s="141"/>
      <c r="I180" s="141"/>
      <c r="J180" s="10"/>
      <c r="K180" s="12"/>
      <c r="L180" s="11"/>
      <c r="M180" s="11"/>
      <c r="N180" s="11"/>
      <c r="O180" s="49" t="s">
        <v>337</v>
      </c>
      <c r="P180"/>
      <c r="Q180"/>
      <c r="R180"/>
      <c r="S180"/>
    </row>
    <row r="181" spans="2:19">
      <c r="B181" s="5" t="s">
        <v>244</v>
      </c>
      <c r="C181" s="42" t="s">
        <v>373</v>
      </c>
      <c r="D181" s="199">
        <v>40746.86</v>
      </c>
      <c r="E181" s="141" t="s">
        <v>572</v>
      </c>
      <c r="F181" s="141"/>
      <c r="G181" s="12">
        <v>2010</v>
      </c>
      <c r="H181" s="141"/>
      <c r="I181" s="141"/>
      <c r="J181" s="10"/>
      <c r="K181" s="12"/>
      <c r="L181" s="11"/>
      <c r="M181" s="11"/>
      <c r="N181" s="11"/>
      <c r="O181" s="49" t="s">
        <v>374</v>
      </c>
      <c r="P181"/>
      <c r="Q181"/>
      <c r="R181"/>
      <c r="S181"/>
    </row>
    <row r="182" spans="2:19">
      <c r="B182" s="5" t="s">
        <v>245</v>
      </c>
      <c r="C182" s="42" t="s">
        <v>375</v>
      </c>
      <c r="D182" s="199">
        <v>627373.13</v>
      </c>
      <c r="E182" s="141" t="s">
        <v>572</v>
      </c>
      <c r="F182" s="141"/>
      <c r="G182" s="12">
        <v>2014</v>
      </c>
      <c r="H182" s="141"/>
      <c r="I182" s="141"/>
      <c r="J182" s="10"/>
      <c r="K182" s="12"/>
      <c r="L182" s="11"/>
      <c r="M182" s="11"/>
      <c r="N182" s="11"/>
      <c r="O182" s="49" t="s">
        <v>374</v>
      </c>
      <c r="P182"/>
      <c r="Q182"/>
      <c r="R182"/>
      <c r="S182"/>
    </row>
    <row r="183" spans="2:19">
      <c r="B183" s="5" t="s">
        <v>246</v>
      </c>
      <c r="C183" s="42" t="s">
        <v>376</v>
      </c>
      <c r="D183" s="199">
        <v>53371.26</v>
      </c>
      <c r="E183" s="141" t="s">
        <v>572</v>
      </c>
      <c r="F183" s="141"/>
      <c r="G183" s="12">
        <v>2010</v>
      </c>
      <c r="H183" s="141"/>
      <c r="I183" s="141"/>
      <c r="J183" s="10"/>
      <c r="K183" s="12"/>
      <c r="L183" s="11"/>
      <c r="M183" s="11"/>
      <c r="N183" s="11"/>
      <c r="O183" s="49" t="s">
        <v>374</v>
      </c>
      <c r="P183"/>
      <c r="Q183"/>
      <c r="R183"/>
      <c r="S183"/>
    </row>
    <row r="184" spans="2:19">
      <c r="B184" s="6" t="s">
        <v>247</v>
      </c>
      <c r="C184" s="42" t="s">
        <v>377</v>
      </c>
      <c r="D184" s="199">
        <v>214132.74</v>
      </c>
      <c r="E184" s="141" t="s">
        <v>572</v>
      </c>
      <c r="F184" s="141"/>
      <c r="G184" s="12">
        <v>2006</v>
      </c>
      <c r="H184" s="141"/>
      <c r="I184" s="141"/>
      <c r="J184" s="10"/>
      <c r="K184" s="12"/>
      <c r="L184" s="11"/>
      <c r="M184" s="11"/>
      <c r="N184" s="11"/>
      <c r="O184" s="49" t="s">
        <v>374</v>
      </c>
      <c r="P184"/>
      <c r="Q184"/>
      <c r="R184"/>
      <c r="S184"/>
    </row>
    <row r="185" spans="2:19">
      <c r="B185" s="5" t="s">
        <v>248</v>
      </c>
      <c r="C185" s="42" t="s">
        <v>378</v>
      </c>
      <c r="D185" s="199">
        <v>595.25</v>
      </c>
      <c r="E185" s="141" t="s">
        <v>572</v>
      </c>
      <c r="F185" s="141"/>
      <c r="G185" s="12">
        <v>2003</v>
      </c>
      <c r="H185" s="141"/>
      <c r="I185" s="141"/>
      <c r="J185" s="10"/>
      <c r="K185" s="12"/>
      <c r="L185" s="11"/>
      <c r="M185" s="11"/>
      <c r="N185" s="11"/>
      <c r="O185" s="49" t="s">
        <v>374</v>
      </c>
      <c r="P185"/>
      <c r="Q185"/>
      <c r="R185"/>
      <c r="S185"/>
    </row>
    <row r="186" spans="2:19">
      <c r="B186" s="5" t="s">
        <v>249</v>
      </c>
      <c r="C186" s="42" t="s">
        <v>378</v>
      </c>
      <c r="D186" s="199">
        <v>516.54999999999995</v>
      </c>
      <c r="E186" s="141" t="s">
        <v>572</v>
      </c>
      <c r="F186" s="141"/>
      <c r="G186" s="12">
        <v>2003</v>
      </c>
      <c r="H186" s="141"/>
      <c r="I186" s="141"/>
      <c r="J186" s="10"/>
      <c r="K186" s="12"/>
      <c r="L186" s="11"/>
      <c r="M186" s="11"/>
      <c r="N186" s="11"/>
      <c r="O186" s="49" t="s">
        <v>374</v>
      </c>
      <c r="P186"/>
      <c r="Q186"/>
      <c r="R186"/>
      <c r="S186"/>
    </row>
    <row r="187" spans="2:19">
      <c r="B187" s="5" t="s">
        <v>543</v>
      </c>
      <c r="C187" s="42" t="s">
        <v>378</v>
      </c>
      <c r="D187" s="199">
        <v>791.03</v>
      </c>
      <c r="E187" s="141" t="s">
        <v>572</v>
      </c>
      <c r="F187" s="141"/>
      <c r="G187" s="12">
        <v>2003</v>
      </c>
      <c r="H187" s="141"/>
      <c r="I187" s="141"/>
      <c r="J187" s="10"/>
      <c r="K187" s="12"/>
      <c r="L187" s="11"/>
      <c r="M187" s="11"/>
      <c r="N187" s="11"/>
      <c r="O187" s="49" t="s">
        <v>288</v>
      </c>
      <c r="P187"/>
      <c r="Q187"/>
      <c r="R187"/>
      <c r="S187"/>
    </row>
    <row r="188" spans="2:19">
      <c r="B188" s="5" t="s">
        <v>544</v>
      </c>
      <c r="C188" s="9" t="s">
        <v>266</v>
      </c>
      <c r="D188" s="200">
        <v>49472.01</v>
      </c>
      <c r="E188" s="141" t="s">
        <v>572</v>
      </c>
      <c r="F188" s="141"/>
      <c r="G188" s="12">
        <v>2014</v>
      </c>
      <c r="H188" s="141"/>
      <c r="I188" s="141"/>
      <c r="J188" s="10"/>
      <c r="K188" s="12"/>
      <c r="L188" s="11"/>
      <c r="M188" s="11"/>
      <c r="N188" s="11"/>
      <c r="O188" s="54"/>
      <c r="P188"/>
      <c r="Q188"/>
      <c r="R188"/>
      <c r="S188"/>
    </row>
    <row r="189" spans="2:19">
      <c r="B189" s="5" t="s">
        <v>545</v>
      </c>
      <c r="C189" s="9" t="s">
        <v>289</v>
      </c>
      <c r="D189" s="200">
        <v>24903.22</v>
      </c>
      <c r="E189" s="141" t="s">
        <v>572</v>
      </c>
      <c r="F189" s="141"/>
      <c r="G189" s="12">
        <v>2009</v>
      </c>
      <c r="H189" s="141"/>
      <c r="I189" s="141"/>
      <c r="J189" s="10"/>
      <c r="K189" s="12"/>
      <c r="L189" s="11"/>
      <c r="M189" s="11"/>
      <c r="N189" s="11"/>
      <c r="O189" s="54"/>
      <c r="P189"/>
      <c r="Q189"/>
      <c r="R189"/>
      <c r="S189"/>
    </row>
    <row r="190" spans="2:19">
      <c r="B190" s="5" t="s">
        <v>546</v>
      </c>
      <c r="C190" s="9" t="s">
        <v>295</v>
      </c>
      <c r="D190" s="200">
        <v>113012.95</v>
      </c>
      <c r="E190" s="141" t="s">
        <v>572</v>
      </c>
      <c r="F190" s="141"/>
      <c r="G190" s="12">
        <v>2009</v>
      </c>
      <c r="H190" s="141"/>
      <c r="I190" s="141"/>
      <c r="J190" s="10"/>
      <c r="K190" s="12"/>
      <c r="L190" s="11"/>
      <c r="M190" s="11"/>
      <c r="N190" s="11"/>
      <c r="O190" s="54"/>
      <c r="P190"/>
      <c r="Q190"/>
      <c r="R190"/>
      <c r="S190"/>
    </row>
    <row r="191" spans="2:19">
      <c r="B191" s="5" t="s">
        <v>547</v>
      </c>
      <c r="C191" s="9" t="s">
        <v>308</v>
      </c>
      <c r="D191" s="200">
        <v>8183.63</v>
      </c>
      <c r="E191" s="141" t="s">
        <v>572</v>
      </c>
      <c r="F191" s="141"/>
      <c r="G191" s="12">
        <v>2003</v>
      </c>
      <c r="H191" s="141"/>
      <c r="I191" s="141"/>
      <c r="J191" s="10"/>
      <c r="K191" s="12"/>
      <c r="L191" s="11"/>
      <c r="M191" s="11"/>
      <c r="N191" s="11"/>
      <c r="O191" s="54"/>
      <c r="P191"/>
      <c r="Q191"/>
      <c r="R191"/>
      <c r="S191"/>
    </row>
    <row r="192" spans="2:19">
      <c r="B192" s="5" t="s">
        <v>548</v>
      </c>
      <c r="C192" s="9" t="s">
        <v>319</v>
      </c>
      <c r="D192" s="200">
        <v>17740.259999999998</v>
      </c>
      <c r="E192" s="141" t="s">
        <v>572</v>
      </c>
      <c r="F192" s="141"/>
      <c r="G192" s="12">
        <v>2014</v>
      </c>
      <c r="H192" s="141"/>
      <c r="I192" s="141"/>
      <c r="J192" s="10"/>
      <c r="K192" s="12"/>
      <c r="L192" s="11"/>
      <c r="M192" s="11"/>
      <c r="N192" s="11"/>
      <c r="O192" s="54"/>
      <c r="P192"/>
      <c r="Q192"/>
      <c r="R192"/>
      <c r="S192"/>
    </row>
    <row r="193" spans="2:19">
      <c r="B193" s="5" t="s">
        <v>549</v>
      </c>
      <c r="C193" s="9" t="s">
        <v>332</v>
      </c>
      <c r="D193" s="200">
        <v>140311.81</v>
      </c>
      <c r="E193" s="141" t="s">
        <v>572</v>
      </c>
      <c r="F193" s="141"/>
      <c r="G193" s="12">
        <v>2014</v>
      </c>
      <c r="H193" s="141"/>
      <c r="I193" s="141"/>
      <c r="J193" s="10"/>
      <c r="K193" s="12"/>
      <c r="L193" s="11"/>
      <c r="M193" s="11"/>
      <c r="N193" s="11"/>
      <c r="O193" s="54"/>
      <c r="P193"/>
      <c r="Q193"/>
      <c r="R193"/>
      <c r="S193"/>
    </row>
    <row r="194" spans="2:19">
      <c r="B194" s="5" t="s">
        <v>550</v>
      </c>
      <c r="C194" s="9" t="s">
        <v>332</v>
      </c>
      <c r="D194" s="200">
        <v>49982</v>
      </c>
      <c r="E194" s="141" t="s">
        <v>572</v>
      </c>
      <c r="F194" s="141"/>
      <c r="G194" s="12">
        <v>2008</v>
      </c>
      <c r="H194" s="141"/>
      <c r="I194" s="141"/>
      <c r="J194" s="10"/>
      <c r="K194" s="12"/>
      <c r="L194" s="11"/>
      <c r="M194" s="11"/>
      <c r="N194" s="11"/>
      <c r="O194" s="54"/>
      <c r="P194"/>
      <c r="Q194"/>
      <c r="R194"/>
      <c r="S194"/>
    </row>
    <row r="195" spans="2:19">
      <c r="B195" s="5" t="s">
        <v>551</v>
      </c>
      <c r="C195" s="9" t="s">
        <v>332</v>
      </c>
      <c r="D195" s="200">
        <v>10000</v>
      </c>
      <c r="E195" s="141" t="s">
        <v>572</v>
      </c>
      <c r="F195" s="141"/>
      <c r="G195" s="12">
        <v>2014</v>
      </c>
      <c r="H195" s="141"/>
      <c r="I195" s="141"/>
      <c r="J195" s="10"/>
      <c r="K195" s="12"/>
      <c r="L195" s="11"/>
      <c r="M195" s="11"/>
      <c r="N195" s="11"/>
      <c r="O195" s="54"/>
      <c r="P195"/>
      <c r="Q195"/>
      <c r="R195"/>
      <c r="S195"/>
    </row>
    <row r="196" spans="2:19">
      <c r="B196" s="5" t="s">
        <v>552</v>
      </c>
      <c r="C196" s="9" t="s">
        <v>339</v>
      </c>
      <c r="D196" s="200">
        <v>10000</v>
      </c>
      <c r="E196" s="141" t="s">
        <v>572</v>
      </c>
      <c r="F196" s="141"/>
      <c r="G196" s="12">
        <v>2014</v>
      </c>
      <c r="H196" s="141"/>
      <c r="I196" s="141"/>
      <c r="J196" s="10"/>
      <c r="K196" s="12"/>
      <c r="L196" s="11"/>
      <c r="M196" s="11"/>
      <c r="N196" s="11"/>
      <c r="O196" s="54"/>
      <c r="P196"/>
      <c r="Q196"/>
      <c r="R196"/>
      <c r="S196"/>
    </row>
    <row r="197" spans="2:19">
      <c r="B197" s="5" t="s">
        <v>553</v>
      </c>
      <c r="C197" s="9" t="s">
        <v>353</v>
      </c>
      <c r="D197" s="200">
        <v>82998.759999999995</v>
      </c>
      <c r="E197" s="141" t="s">
        <v>572</v>
      </c>
      <c r="F197" s="141"/>
      <c r="G197" s="12">
        <v>2012</v>
      </c>
      <c r="H197" s="141"/>
      <c r="I197" s="141"/>
      <c r="J197" s="10"/>
      <c r="K197" s="12"/>
      <c r="L197" s="11"/>
      <c r="M197" s="11"/>
      <c r="N197" s="11"/>
      <c r="O197" s="54"/>
      <c r="P197"/>
      <c r="Q197"/>
      <c r="R197"/>
      <c r="S197"/>
    </row>
    <row r="198" spans="2:19">
      <c r="B198" s="5" t="s">
        <v>554</v>
      </c>
      <c r="C198" s="9" t="s">
        <v>363</v>
      </c>
      <c r="D198" s="200">
        <v>122100.29</v>
      </c>
      <c r="E198" s="141" t="s">
        <v>572</v>
      </c>
      <c r="F198" s="141"/>
      <c r="G198" s="12">
        <v>2014</v>
      </c>
      <c r="H198" s="141"/>
      <c r="I198" s="141"/>
      <c r="J198" s="10"/>
      <c r="K198" s="12"/>
      <c r="L198" s="11"/>
      <c r="M198" s="11"/>
      <c r="N198" s="11"/>
      <c r="O198" s="54"/>
      <c r="P198"/>
      <c r="Q198"/>
      <c r="R198"/>
      <c r="S198"/>
    </row>
    <row r="199" spans="2:19">
      <c r="B199" s="5" t="s">
        <v>555</v>
      </c>
      <c r="C199" s="9" t="s">
        <v>368</v>
      </c>
      <c r="D199" s="200">
        <v>80419.89</v>
      </c>
      <c r="E199" s="141" t="s">
        <v>572</v>
      </c>
      <c r="F199" s="141"/>
      <c r="G199" s="12">
        <v>2013</v>
      </c>
      <c r="H199" s="141"/>
      <c r="I199" s="141"/>
      <c r="J199" s="10"/>
      <c r="K199" s="12"/>
      <c r="L199" s="11"/>
      <c r="M199" s="11"/>
      <c r="N199" s="11"/>
      <c r="O199" s="54"/>
      <c r="P199"/>
      <c r="Q199"/>
      <c r="R199"/>
      <c r="S199"/>
    </row>
    <row r="200" spans="2:19" ht="15.75" thickBot="1">
      <c r="B200" s="112" t="s">
        <v>556</v>
      </c>
      <c r="C200" s="113" t="s">
        <v>379</v>
      </c>
      <c r="D200" s="201">
        <v>65204.2</v>
      </c>
      <c r="E200" s="168" t="s">
        <v>572</v>
      </c>
      <c r="F200" s="168"/>
      <c r="G200" s="115">
        <v>2003</v>
      </c>
      <c r="H200" s="168"/>
      <c r="I200" s="168"/>
      <c r="J200" s="114"/>
      <c r="K200" s="115"/>
      <c r="L200" s="116"/>
      <c r="M200" s="116"/>
      <c r="N200" s="116"/>
      <c r="O200" s="140"/>
      <c r="P200"/>
      <c r="Q200"/>
      <c r="R200"/>
      <c r="S200"/>
    </row>
    <row r="201" spans="2:19" ht="25.5">
      <c r="B201" s="6" t="s">
        <v>557</v>
      </c>
      <c r="C201" s="9" t="s">
        <v>905</v>
      </c>
      <c r="D201" s="200">
        <v>166378.89000000001</v>
      </c>
      <c r="E201" s="141" t="s">
        <v>572</v>
      </c>
      <c r="F201" s="141"/>
      <c r="G201" s="141"/>
      <c r="H201" s="141"/>
      <c r="I201" s="141"/>
      <c r="J201" s="10"/>
      <c r="K201" s="12"/>
      <c r="L201" s="11"/>
      <c r="M201" s="11"/>
      <c r="N201" s="11"/>
      <c r="O201" s="11"/>
      <c r="P201"/>
      <c r="Q201"/>
      <c r="R201"/>
      <c r="S201"/>
    </row>
    <row r="202" spans="2:19">
      <c r="B202" s="5" t="s">
        <v>558</v>
      </c>
      <c r="C202" s="9" t="s">
        <v>906</v>
      </c>
      <c r="D202" s="199">
        <v>4751880.3600000003</v>
      </c>
      <c r="E202" s="141" t="s">
        <v>572</v>
      </c>
      <c r="F202" s="141"/>
      <c r="G202" s="141"/>
      <c r="H202" s="141"/>
      <c r="I202" s="141"/>
      <c r="J202" s="10"/>
      <c r="K202" s="12"/>
      <c r="L202" s="11"/>
      <c r="M202" s="11"/>
      <c r="N202" s="11"/>
      <c r="O202" s="11"/>
      <c r="P202"/>
      <c r="Q202"/>
      <c r="R202"/>
      <c r="S202"/>
    </row>
    <row r="203" spans="2:19" ht="26.25" thickBot="1">
      <c r="B203" s="138" t="s">
        <v>559</v>
      </c>
      <c r="C203" s="118" t="s">
        <v>907</v>
      </c>
      <c r="D203" s="202">
        <v>2054053.39</v>
      </c>
      <c r="E203" s="142" t="s">
        <v>572</v>
      </c>
      <c r="F203" s="142"/>
      <c r="G203" s="142"/>
      <c r="H203" s="142"/>
      <c r="I203" s="142"/>
      <c r="J203" s="171"/>
      <c r="K203" s="120"/>
      <c r="L203" s="121"/>
      <c r="M203" s="121"/>
      <c r="N203" s="121"/>
      <c r="O203" s="121"/>
      <c r="P203"/>
      <c r="Q203"/>
      <c r="R203"/>
      <c r="S203"/>
    </row>
    <row r="204" spans="2:19" ht="51">
      <c r="B204" s="122" t="s">
        <v>560</v>
      </c>
      <c r="C204" s="123" t="s">
        <v>561</v>
      </c>
      <c r="D204" s="198">
        <v>4691670.16</v>
      </c>
      <c r="E204" s="166" t="s">
        <v>572</v>
      </c>
      <c r="F204" s="166"/>
      <c r="G204" s="166"/>
      <c r="H204" s="166"/>
      <c r="I204" s="166"/>
      <c r="J204" s="124"/>
      <c r="K204" s="125"/>
      <c r="L204" s="126"/>
      <c r="M204" s="126"/>
      <c r="N204" s="126"/>
      <c r="O204" s="126"/>
      <c r="P204"/>
      <c r="Q204"/>
      <c r="R204"/>
      <c r="S204"/>
    </row>
    <row r="205" spans="2:19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4"/>
      <c r="P205"/>
      <c r="Q205"/>
      <c r="R205"/>
      <c r="S205"/>
    </row>
    <row r="206" spans="2:19">
      <c r="B206" s="100" t="s">
        <v>2</v>
      </c>
      <c r="C206" s="101" t="s">
        <v>904</v>
      </c>
      <c r="D206" s="101"/>
      <c r="E206" s="101"/>
      <c r="F206" s="101"/>
      <c r="G206" s="102"/>
      <c r="H206" s="272" t="s">
        <v>13</v>
      </c>
      <c r="I206" s="272"/>
      <c r="J206" s="272"/>
      <c r="K206" s="272"/>
      <c r="L206" s="14"/>
      <c r="M206" s="14"/>
      <c r="N206" s="14"/>
      <c r="O206" s="14"/>
      <c r="P206"/>
      <c r="Q206"/>
      <c r="R206"/>
      <c r="S206"/>
    </row>
    <row r="207" spans="2:19" ht="39" thickBot="1">
      <c r="B207" s="103" t="s">
        <v>0</v>
      </c>
      <c r="C207" s="103" t="s">
        <v>14</v>
      </c>
      <c r="D207" s="104" t="s">
        <v>21</v>
      </c>
      <c r="E207" s="105" t="s">
        <v>835</v>
      </c>
      <c r="F207" s="106" t="s">
        <v>15</v>
      </c>
      <c r="G207" s="107" t="s">
        <v>53</v>
      </c>
      <c r="H207" s="103" t="s">
        <v>17</v>
      </c>
      <c r="I207" s="103" t="s">
        <v>18</v>
      </c>
      <c r="J207" s="107" t="s">
        <v>35</v>
      </c>
      <c r="K207" s="107" t="s">
        <v>19</v>
      </c>
      <c r="L207" s="107" t="s">
        <v>530</v>
      </c>
      <c r="M207" s="107" t="s">
        <v>411</v>
      </c>
      <c r="N207" s="107" t="s">
        <v>49</v>
      </c>
      <c r="O207" s="108" t="s">
        <v>34</v>
      </c>
      <c r="P207"/>
      <c r="Q207"/>
      <c r="R207"/>
      <c r="S207"/>
    </row>
    <row r="208" spans="2:19" ht="15.75" thickTop="1">
      <c r="B208" s="5" t="s">
        <v>2</v>
      </c>
      <c r="C208" s="42" t="s">
        <v>566</v>
      </c>
      <c r="D208" s="164">
        <f>F208*2800</f>
        <v>106176</v>
      </c>
      <c r="E208" s="164" t="s">
        <v>671</v>
      </c>
      <c r="F208" s="43">
        <v>37.92</v>
      </c>
      <c r="G208" s="206"/>
      <c r="H208" s="44" t="s">
        <v>399</v>
      </c>
      <c r="I208" s="44" t="s">
        <v>573</v>
      </c>
      <c r="J208" s="44" t="s">
        <v>538</v>
      </c>
      <c r="K208" s="44" t="s">
        <v>401</v>
      </c>
      <c r="L208" s="44" t="s">
        <v>412</v>
      </c>
      <c r="M208" s="44" t="s">
        <v>410</v>
      </c>
      <c r="N208" s="44"/>
      <c r="O208" s="46"/>
      <c r="P208"/>
      <c r="Q208"/>
      <c r="R208"/>
      <c r="S208"/>
    </row>
    <row r="209" spans="2:19">
      <c r="B209" s="5" t="s">
        <v>3</v>
      </c>
      <c r="C209" s="42" t="s">
        <v>567</v>
      </c>
      <c r="D209" s="164">
        <f>F209*2800</f>
        <v>181440</v>
      </c>
      <c r="E209" s="164" t="s">
        <v>671</v>
      </c>
      <c r="F209" s="43">
        <v>64.8</v>
      </c>
      <c r="G209" s="206"/>
      <c r="H209" s="44" t="s">
        <v>399</v>
      </c>
      <c r="I209" s="44" t="s">
        <v>573</v>
      </c>
      <c r="J209" s="44" t="s">
        <v>538</v>
      </c>
      <c r="K209" s="44" t="s">
        <v>401</v>
      </c>
      <c r="L209" s="44" t="s">
        <v>412</v>
      </c>
      <c r="M209" s="44" t="s">
        <v>410</v>
      </c>
      <c r="N209" s="44"/>
      <c r="O209" s="46"/>
      <c r="P209"/>
      <c r="Q209"/>
      <c r="R209"/>
      <c r="S209"/>
    </row>
    <row r="210" spans="2:19">
      <c r="B210" s="5" t="s">
        <v>4</v>
      </c>
      <c r="C210" s="165" t="s">
        <v>568</v>
      </c>
      <c r="D210" s="242">
        <v>345501.89</v>
      </c>
      <c r="E210" s="164" t="s">
        <v>572</v>
      </c>
      <c r="F210" s="43">
        <v>101.96</v>
      </c>
      <c r="G210" s="206"/>
      <c r="H210" s="44" t="s">
        <v>574</v>
      </c>
      <c r="I210" s="44" t="s">
        <v>404</v>
      </c>
      <c r="J210" s="44" t="s">
        <v>538</v>
      </c>
      <c r="K210" s="44" t="s">
        <v>401</v>
      </c>
      <c r="L210" s="44" t="s">
        <v>412</v>
      </c>
      <c r="M210" s="44" t="s">
        <v>412</v>
      </c>
      <c r="N210" s="44"/>
      <c r="O210" s="46"/>
      <c r="P210"/>
      <c r="Q210"/>
      <c r="R210"/>
      <c r="S210"/>
    </row>
    <row r="211" spans="2:19">
      <c r="B211" s="5" t="s">
        <v>5</v>
      </c>
      <c r="C211" s="165" t="s">
        <v>569</v>
      </c>
      <c r="D211" s="242">
        <v>647443.71</v>
      </c>
      <c r="E211" s="164" t="s">
        <v>572</v>
      </c>
      <c r="F211" s="43">
        <v>176.4</v>
      </c>
      <c r="G211" s="206"/>
      <c r="H211" s="44" t="s">
        <v>574</v>
      </c>
      <c r="I211" s="44" t="s">
        <v>404</v>
      </c>
      <c r="J211" s="44" t="s">
        <v>538</v>
      </c>
      <c r="K211" s="44" t="s">
        <v>401</v>
      </c>
      <c r="L211" s="44" t="s">
        <v>412</v>
      </c>
      <c r="M211" s="44" t="s">
        <v>412</v>
      </c>
      <c r="N211" s="44"/>
      <c r="O211" s="46"/>
      <c r="P211"/>
      <c r="Q211"/>
      <c r="R211"/>
      <c r="S211"/>
    </row>
    <row r="212" spans="2:19">
      <c r="B212" s="5" t="s">
        <v>6</v>
      </c>
      <c r="C212" s="42" t="s">
        <v>570</v>
      </c>
      <c r="D212" s="164">
        <v>327594.5</v>
      </c>
      <c r="E212" s="164" t="s">
        <v>572</v>
      </c>
      <c r="F212" s="43">
        <v>84.64</v>
      </c>
      <c r="G212" s="206"/>
      <c r="H212" s="44" t="s">
        <v>574</v>
      </c>
      <c r="I212" s="44" t="s">
        <v>404</v>
      </c>
      <c r="J212" s="44" t="s">
        <v>538</v>
      </c>
      <c r="K212" s="44" t="s">
        <v>401</v>
      </c>
      <c r="L212" s="44" t="s">
        <v>412</v>
      </c>
      <c r="M212" s="44" t="s">
        <v>412</v>
      </c>
      <c r="N212" s="44"/>
      <c r="O212" s="46"/>
      <c r="P212"/>
      <c r="Q212"/>
      <c r="R212"/>
      <c r="S212"/>
    </row>
    <row r="213" spans="2:19" ht="15.75" thickBot="1">
      <c r="B213" s="138" t="s">
        <v>7</v>
      </c>
      <c r="C213" s="136" t="s">
        <v>571</v>
      </c>
      <c r="D213" s="164">
        <v>1761114.84</v>
      </c>
      <c r="E213" s="142" t="s">
        <v>572</v>
      </c>
      <c r="F213" s="119">
        <v>70.2</v>
      </c>
      <c r="G213" s="207"/>
      <c r="H213" s="143" t="s">
        <v>574</v>
      </c>
      <c r="I213" s="143" t="s">
        <v>404</v>
      </c>
      <c r="J213" s="143" t="s">
        <v>538</v>
      </c>
      <c r="K213" s="143" t="s">
        <v>401</v>
      </c>
      <c r="L213" s="143" t="s">
        <v>412</v>
      </c>
      <c r="M213" s="143" t="s">
        <v>412</v>
      </c>
      <c r="N213" s="143"/>
      <c r="O213" s="144"/>
      <c r="P213"/>
      <c r="Q213"/>
      <c r="R213"/>
      <c r="S213"/>
    </row>
    <row r="214" spans="2:19">
      <c r="B214" s="122" t="s">
        <v>8</v>
      </c>
      <c r="C214" s="123" t="s">
        <v>575</v>
      </c>
      <c r="D214" s="198">
        <v>153579.24</v>
      </c>
      <c r="E214" s="166" t="s">
        <v>572</v>
      </c>
      <c r="F214" s="166"/>
      <c r="G214" s="166"/>
      <c r="H214" s="166"/>
      <c r="I214" s="166"/>
      <c r="J214" s="124"/>
      <c r="K214" s="125"/>
      <c r="L214" s="126"/>
      <c r="M214" s="126"/>
      <c r="N214" s="126"/>
      <c r="O214" s="126"/>
      <c r="P214"/>
      <c r="Q214"/>
      <c r="R214"/>
      <c r="S214"/>
    </row>
    <row r="215" spans="2:19">
      <c r="B215" s="5" t="s">
        <v>9</v>
      </c>
      <c r="C215" s="42" t="s">
        <v>576</v>
      </c>
      <c r="D215" s="199">
        <v>173339.83</v>
      </c>
      <c r="E215" s="141" t="s">
        <v>572</v>
      </c>
      <c r="F215" s="164"/>
      <c r="G215" s="164"/>
      <c r="H215" s="164"/>
      <c r="I215" s="164"/>
      <c r="J215" s="43"/>
      <c r="K215" s="45"/>
      <c r="L215" s="44"/>
      <c r="M215" s="44"/>
      <c r="N215" s="44"/>
      <c r="O215" s="44"/>
      <c r="P215"/>
      <c r="Q215"/>
      <c r="R215"/>
      <c r="S215"/>
    </row>
    <row r="216" spans="2:19">
      <c r="B216" s="5" t="s">
        <v>85</v>
      </c>
      <c r="C216" s="42" t="s">
        <v>581</v>
      </c>
      <c r="D216" s="199">
        <v>1943.82</v>
      </c>
      <c r="E216" s="141" t="s">
        <v>572</v>
      </c>
      <c r="F216" s="164"/>
      <c r="G216" s="164"/>
      <c r="H216" s="164"/>
      <c r="I216" s="164"/>
      <c r="J216" s="43"/>
      <c r="K216" s="45"/>
      <c r="L216" s="44"/>
      <c r="M216" s="44"/>
      <c r="N216" s="44"/>
      <c r="O216" s="44"/>
      <c r="P216"/>
      <c r="Q216"/>
      <c r="R216"/>
      <c r="S216"/>
    </row>
    <row r="217" spans="2:19">
      <c r="B217" s="5" t="s">
        <v>86</v>
      </c>
      <c r="C217" s="42" t="s">
        <v>577</v>
      </c>
      <c r="D217" s="199">
        <v>55468.800000000003</v>
      </c>
      <c r="E217" s="141" t="s">
        <v>572</v>
      </c>
      <c r="F217" s="164"/>
      <c r="G217" s="164"/>
      <c r="H217" s="164"/>
      <c r="I217" s="164"/>
      <c r="J217" s="43"/>
      <c r="K217" s="45"/>
      <c r="L217" s="44"/>
      <c r="M217" s="44"/>
      <c r="N217" s="44"/>
      <c r="O217" s="44"/>
      <c r="P217"/>
      <c r="Q217"/>
      <c r="R217"/>
      <c r="S217"/>
    </row>
    <row r="218" spans="2:19">
      <c r="B218" s="5" t="s">
        <v>87</v>
      </c>
      <c r="C218" s="42" t="s">
        <v>578</v>
      </c>
      <c r="D218" s="199">
        <v>4881.95</v>
      </c>
      <c r="E218" s="141" t="s">
        <v>572</v>
      </c>
      <c r="F218" s="164"/>
      <c r="G218" s="164"/>
      <c r="H218" s="164"/>
      <c r="I218" s="164"/>
      <c r="J218" s="43"/>
      <c r="K218" s="45"/>
      <c r="L218" s="44"/>
      <c r="M218" s="44"/>
      <c r="N218" s="44"/>
      <c r="O218" s="44"/>
      <c r="P218"/>
      <c r="Q218"/>
      <c r="R218"/>
      <c r="S218"/>
    </row>
    <row r="219" spans="2:19">
      <c r="B219" s="5" t="s">
        <v>88</v>
      </c>
      <c r="C219" s="42" t="s">
        <v>579</v>
      </c>
      <c r="D219" s="199">
        <v>9821.39</v>
      </c>
      <c r="E219" s="141" t="s">
        <v>572</v>
      </c>
      <c r="F219" s="164"/>
      <c r="G219" s="164"/>
      <c r="H219" s="164"/>
      <c r="I219" s="164"/>
      <c r="J219" s="43"/>
      <c r="K219" s="45"/>
      <c r="L219" s="44"/>
      <c r="M219" s="44"/>
      <c r="N219" s="44"/>
      <c r="O219" s="44"/>
      <c r="P219"/>
      <c r="Q219"/>
      <c r="R219"/>
      <c r="S219"/>
    </row>
    <row r="220" spans="2:19">
      <c r="B220" s="5" t="s">
        <v>89</v>
      </c>
      <c r="C220" s="42" t="s">
        <v>580</v>
      </c>
      <c r="D220" s="199">
        <v>6937.65</v>
      </c>
      <c r="E220" s="141" t="s">
        <v>572</v>
      </c>
      <c r="F220" s="164"/>
      <c r="G220" s="164"/>
      <c r="H220" s="164"/>
      <c r="I220" s="164"/>
      <c r="J220" s="43"/>
      <c r="K220" s="45"/>
      <c r="L220" s="44"/>
      <c r="M220" s="44"/>
      <c r="N220" s="44"/>
      <c r="O220" s="44"/>
      <c r="P220"/>
      <c r="Q220"/>
      <c r="R220"/>
      <c r="S220"/>
    </row>
    <row r="221" spans="2:19">
      <c r="B221" s="5" t="s">
        <v>90</v>
      </c>
      <c r="C221" s="42" t="s">
        <v>580</v>
      </c>
      <c r="D221" s="199">
        <v>3464.16</v>
      </c>
      <c r="E221" s="141" t="s">
        <v>572</v>
      </c>
      <c r="F221" s="164"/>
      <c r="G221" s="164"/>
      <c r="H221" s="164"/>
      <c r="I221" s="164"/>
      <c r="J221" s="43"/>
      <c r="K221" s="45"/>
      <c r="L221" s="44"/>
      <c r="M221" s="44"/>
      <c r="N221" s="44"/>
      <c r="O221" s="44"/>
      <c r="P221"/>
      <c r="Q221"/>
      <c r="R221"/>
      <c r="S221"/>
    </row>
    <row r="222" spans="2:19">
      <c r="B222" s="5" t="s">
        <v>91</v>
      </c>
      <c r="C222" s="42" t="s">
        <v>582</v>
      </c>
      <c r="D222" s="199">
        <v>26080.73</v>
      </c>
      <c r="E222" s="141" t="s">
        <v>572</v>
      </c>
      <c r="F222" s="164"/>
      <c r="G222" s="164"/>
      <c r="H222" s="164"/>
      <c r="I222" s="164"/>
      <c r="J222" s="43"/>
      <c r="K222" s="45"/>
      <c r="L222" s="44"/>
      <c r="M222" s="44"/>
      <c r="N222" s="44"/>
      <c r="O222" s="44"/>
      <c r="P222"/>
      <c r="Q222"/>
      <c r="R222"/>
      <c r="S222"/>
    </row>
    <row r="223" spans="2:19">
      <c r="B223" s="5" t="s">
        <v>92</v>
      </c>
      <c r="C223" s="42" t="s">
        <v>582</v>
      </c>
      <c r="D223" s="199">
        <v>26000</v>
      </c>
      <c r="E223" s="141" t="s">
        <v>572</v>
      </c>
      <c r="F223" s="164"/>
      <c r="G223" s="164"/>
      <c r="H223" s="164"/>
      <c r="I223" s="164"/>
      <c r="J223" s="43"/>
      <c r="K223" s="45"/>
      <c r="L223" s="44"/>
      <c r="M223" s="44"/>
      <c r="N223" s="44"/>
      <c r="O223" s="44"/>
      <c r="P223"/>
      <c r="Q223"/>
      <c r="R223"/>
      <c r="S223"/>
    </row>
    <row r="224" spans="2:19">
      <c r="B224" s="5" t="s">
        <v>93</v>
      </c>
      <c r="C224" s="42" t="s">
        <v>583</v>
      </c>
      <c r="D224" s="199">
        <v>26000</v>
      </c>
      <c r="E224" s="141" t="s">
        <v>572</v>
      </c>
      <c r="F224" s="164"/>
      <c r="G224" s="164"/>
      <c r="H224" s="164"/>
      <c r="I224" s="164"/>
      <c r="J224" s="43"/>
      <c r="K224" s="45"/>
      <c r="L224" s="44"/>
      <c r="M224" s="44"/>
      <c r="N224" s="44"/>
      <c r="O224" s="44"/>
      <c r="P224"/>
      <c r="Q224"/>
      <c r="R224"/>
      <c r="S224"/>
    </row>
    <row r="225" spans="2:19">
      <c r="B225" s="5" t="s">
        <v>94</v>
      </c>
      <c r="C225" s="42" t="s">
        <v>583</v>
      </c>
      <c r="D225" s="199">
        <v>26000</v>
      </c>
      <c r="E225" s="141" t="s">
        <v>572</v>
      </c>
      <c r="F225" s="164"/>
      <c r="G225" s="164"/>
      <c r="H225" s="164"/>
      <c r="I225" s="164"/>
      <c r="J225" s="43"/>
      <c r="K225" s="45"/>
      <c r="L225" s="44"/>
      <c r="M225" s="44"/>
      <c r="N225" s="44"/>
      <c r="O225" s="44"/>
      <c r="P225"/>
      <c r="Q225"/>
      <c r="R225"/>
      <c r="S225"/>
    </row>
    <row r="226" spans="2:19">
      <c r="B226" s="5" t="s">
        <v>95</v>
      </c>
      <c r="C226" s="42" t="s">
        <v>584</v>
      </c>
      <c r="D226" s="199">
        <v>100800.5</v>
      </c>
      <c r="E226" s="141" t="s">
        <v>572</v>
      </c>
      <c r="F226" s="164"/>
      <c r="G226" s="164"/>
      <c r="H226" s="164"/>
      <c r="I226" s="164"/>
      <c r="J226" s="43"/>
      <c r="K226" s="45"/>
      <c r="L226" s="44"/>
      <c r="M226" s="44"/>
      <c r="N226" s="44"/>
      <c r="O226" s="44"/>
      <c r="P226"/>
      <c r="Q226"/>
      <c r="R226"/>
      <c r="S226"/>
    </row>
    <row r="227" spans="2:19">
      <c r="B227" s="5" t="s">
        <v>96</v>
      </c>
      <c r="C227" s="42" t="s">
        <v>584</v>
      </c>
      <c r="D227" s="199">
        <v>100800.5</v>
      </c>
      <c r="E227" s="141" t="s">
        <v>572</v>
      </c>
      <c r="F227" s="164"/>
      <c r="G227" s="164"/>
      <c r="H227" s="164"/>
      <c r="I227" s="164"/>
      <c r="J227" s="43"/>
      <c r="K227" s="45"/>
      <c r="L227" s="44"/>
      <c r="M227" s="44"/>
      <c r="N227" s="44"/>
      <c r="O227" s="44"/>
      <c r="P227"/>
      <c r="Q227"/>
      <c r="R227"/>
      <c r="S227"/>
    </row>
    <row r="228" spans="2:19">
      <c r="B228" s="5" t="s">
        <v>97</v>
      </c>
      <c r="C228" s="42" t="s">
        <v>585</v>
      </c>
      <c r="D228" s="199">
        <v>71935.63</v>
      </c>
      <c r="E228" s="141" t="s">
        <v>572</v>
      </c>
      <c r="F228" s="164"/>
      <c r="G228" s="164"/>
      <c r="H228" s="164"/>
      <c r="I228" s="164"/>
      <c r="J228" s="43"/>
      <c r="K228" s="45"/>
      <c r="L228" s="44"/>
      <c r="M228" s="44"/>
      <c r="N228" s="44"/>
      <c r="O228" s="44"/>
      <c r="P228"/>
      <c r="Q228"/>
      <c r="R228"/>
      <c r="S228"/>
    </row>
    <row r="229" spans="2:19">
      <c r="B229" s="5" t="s">
        <v>98</v>
      </c>
      <c r="C229" s="42" t="s">
        <v>585</v>
      </c>
      <c r="D229" s="199">
        <v>71935.64</v>
      </c>
      <c r="E229" s="141" t="s">
        <v>572</v>
      </c>
      <c r="F229" s="164"/>
      <c r="G229" s="164"/>
      <c r="H229" s="164"/>
      <c r="I229" s="164"/>
      <c r="J229" s="43"/>
      <c r="K229" s="45"/>
      <c r="L229" s="44"/>
      <c r="M229" s="44"/>
      <c r="N229" s="44"/>
      <c r="O229" s="44"/>
      <c r="P229"/>
      <c r="Q229"/>
      <c r="R229"/>
      <c r="S229"/>
    </row>
    <row r="230" spans="2:19">
      <c r="B230" s="5" t="s">
        <v>99</v>
      </c>
      <c r="C230" s="42" t="s">
        <v>586</v>
      </c>
      <c r="D230" s="199">
        <v>89067.32</v>
      </c>
      <c r="E230" s="141" t="s">
        <v>572</v>
      </c>
      <c r="F230" s="164"/>
      <c r="G230" s="164"/>
      <c r="H230" s="164"/>
      <c r="I230" s="164"/>
      <c r="J230" s="43"/>
      <c r="K230" s="45"/>
      <c r="L230" s="44"/>
      <c r="M230" s="44"/>
      <c r="N230" s="44"/>
      <c r="O230" s="44"/>
      <c r="P230"/>
      <c r="Q230"/>
      <c r="R230"/>
      <c r="S230"/>
    </row>
    <row r="231" spans="2:19">
      <c r="B231" s="5" t="s">
        <v>100</v>
      </c>
      <c r="C231" s="42" t="s">
        <v>586</v>
      </c>
      <c r="D231" s="199">
        <v>89067.32</v>
      </c>
      <c r="E231" s="141" t="s">
        <v>572</v>
      </c>
      <c r="F231" s="164"/>
      <c r="G231" s="164"/>
      <c r="H231" s="164"/>
      <c r="I231" s="164"/>
      <c r="J231" s="43"/>
      <c r="K231" s="45"/>
      <c r="L231" s="44"/>
      <c r="M231" s="44"/>
      <c r="N231" s="44"/>
      <c r="O231" s="44"/>
      <c r="P231"/>
      <c r="Q231"/>
      <c r="R231"/>
      <c r="S231"/>
    </row>
    <row r="232" spans="2:19">
      <c r="B232" s="5" t="s">
        <v>101</v>
      </c>
      <c r="C232" s="42" t="s">
        <v>586</v>
      </c>
      <c r="D232" s="199">
        <v>89067.31</v>
      </c>
      <c r="E232" s="141" t="s">
        <v>572</v>
      </c>
      <c r="F232" s="164"/>
      <c r="G232" s="164"/>
      <c r="H232" s="164"/>
      <c r="I232" s="164"/>
      <c r="J232" s="43"/>
      <c r="K232" s="45"/>
      <c r="L232" s="44"/>
      <c r="M232" s="44"/>
      <c r="N232" s="44"/>
      <c r="O232" s="44"/>
      <c r="P232"/>
      <c r="Q232"/>
      <c r="R232"/>
      <c r="S232"/>
    </row>
    <row r="233" spans="2:19">
      <c r="B233" s="5" t="s">
        <v>102</v>
      </c>
      <c r="C233" s="42" t="s">
        <v>587</v>
      </c>
      <c r="D233" s="199">
        <v>48150</v>
      </c>
      <c r="E233" s="141" t="s">
        <v>572</v>
      </c>
      <c r="F233" s="164"/>
      <c r="G233" s="164"/>
      <c r="H233" s="164"/>
      <c r="I233" s="164"/>
      <c r="J233" s="43"/>
      <c r="K233" s="45"/>
      <c r="L233" s="44"/>
      <c r="M233" s="44"/>
      <c r="N233" s="44"/>
      <c r="O233" s="44"/>
      <c r="P233"/>
      <c r="Q233"/>
      <c r="R233"/>
      <c r="S233"/>
    </row>
    <row r="234" spans="2:19" ht="15.75" thickBot="1">
      <c r="B234" s="112" t="s">
        <v>103</v>
      </c>
      <c r="C234" s="113" t="s">
        <v>587</v>
      </c>
      <c r="D234" s="201">
        <v>48150</v>
      </c>
      <c r="E234" s="168" t="s">
        <v>572</v>
      </c>
      <c r="F234" s="168"/>
      <c r="G234" s="168"/>
      <c r="H234" s="168"/>
      <c r="I234" s="168"/>
      <c r="J234" s="114"/>
      <c r="K234" s="115"/>
      <c r="L234" s="116"/>
      <c r="M234" s="116"/>
      <c r="N234" s="116"/>
      <c r="O234" s="116"/>
      <c r="P234"/>
      <c r="Q234"/>
      <c r="R234"/>
      <c r="S234"/>
    </row>
    <row r="235" spans="2:19" ht="25.5">
      <c r="B235" s="5" t="s">
        <v>104</v>
      </c>
      <c r="C235" s="42" t="s">
        <v>588</v>
      </c>
      <c r="D235" s="199">
        <v>264301.76</v>
      </c>
      <c r="E235" s="164" t="s">
        <v>572</v>
      </c>
      <c r="F235" s="164"/>
      <c r="G235" s="164"/>
      <c r="H235" s="164"/>
      <c r="I235" s="164"/>
      <c r="J235" s="43"/>
      <c r="K235" s="45"/>
      <c r="L235" s="44"/>
      <c r="M235" s="44"/>
      <c r="N235" s="44"/>
      <c r="O235" s="44"/>
      <c r="P235"/>
      <c r="Q235"/>
      <c r="R235"/>
      <c r="S235"/>
    </row>
    <row r="236" spans="2:19" ht="51">
      <c r="B236" s="5" t="s">
        <v>105</v>
      </c>
      <c r="C236" s="42" t="s">
        <v>614</v>
      </c>
      <c r="D236" s="199">
        <v>42672.24</v>
      </c>
      <c r="E236" s="141" t="s">
        <v>572</v>
      </c>
      <c r="F236" s="164"/>
      <c r="G236" s="164"/>
      <c r="H236" s="164"/>
      <c r="I236" s="164"/>
      <c r="J236" s="43"/>
      <c r="K236" s="45"/>
      <c r="L236" s="44"/>
      <c r="M236" s="44"/>
      <c r="N236" s="44"/>
      <c r="O236" s="44"/>
      <c r="P236"/>
      <c r="Q236"/>
      <c r="R236"/>
      <c r="S236"/>
    </row>
    <row r="237" spans="2:19">
      <c r="B237" s="8"/>
      <c r="C237" s="15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/>
      <c r="Q237"/>
      <c r="R237"/>
      <c r="S237"/>
    </row>
    <row r="238" spans="2:19">
      <c r="B238" s="100" t="s">
        <v>3</v>
      </c>
      <c r="C238" s="101" t="s">
        <v>615</v>
      </c>
      <c r="D238" s="101"/>
      <c r="E238" s="101"/>
      <c r="F238" s="101"/>
      <c r="G238" s="102"/>
      <c r="H238" s="272" t="s">
        <v>13</v>
      </c>
      <c r="I238" s="272"/>
      <c r="J238" s="272"/>
      <c r="K238" s="272"/>
      <c r="L238" s="14"/>
      <c r="M238" s="14"/>
      <c r="N238" s="14"/>
      <c r="O238" s="14"/>
      <c r="P238"/>
      <c r="Q238"/>
      <c r="R238"/>
      <c r="S238"/>
    </row>
    <row r="239" spans="2:19" ht="39" thickBot="1">
      <c r="B239" s="103" t="s">
        <v>0</v>
      </c>
      <c r="C239" s="103" t="s">
        <v>14</v>
      </c>
      <c r="D239" s="104" t="s">
        <v>21</v>
      </c>
      <c r="E239" s="105" t="s">
        <v>835</v>
      </c>
      <c r="F239" s="106" t="s">
        <v>15</v>
      </c>
      <c r="G239" s="107" t="s">
        <v>53</v>
      </c>
      <c r="H239" s="103" t="s">
        <v>17</v>
      </c>
      <c r="I239" s="103" t="s">
        <v>18</v>
      </c>
      <c r="J239" s="107" t="s">
        <v>35</v>
      </c>
      <c r="K239" s="107" t="s">
        <v>19</v>
      </c>
      <c r="L239" s="107" t="s">
        <v>530</v>
      </c>
      <c r="M239" s="107" t="s">
        <v>411</v>
      </c>
      <c r="N239" s="107" t="s">
        <v>49</v>
      </c>
      <c r="O239" s="108" t="s">
        <v>34</v>
      </c>
      <c r="P239"/>
      <c r="Q239"/>
      <c r="R239"/>
      <c r="S239"/>
    </row>
    <row r="240" spans="2:19" ht="39" thickTop="1">
      <c r="B240" s="5" t="s">
        <v>2</v>
      </c>
      <c r="C240" s="165" t="s">
        <v>620</v>
      </c>
      <c r="D240" s="111"/>
      <c r="E240" s="111"/>
      <c r="F240" s="43"/>
      <c r="G240" s="45"/>
      <c r="H240" s="44"/>
      <c r="I240" s="44"/>
      <c r="J240" s="44"/>
      <c r="K240" s="44"/>
      <c r="L240" s="44"/>
      <c r="M240" s="44"/>
      <c r="N240" s="44"/>
      <c r="O240" s="46"/>
      <c r="P240"/>
      <c r="Q240"/>
      <c r="R240"/>
      <c r="S240"/>
    </row>
    <row r="241" spans="2:19">
      <c r="B241" s="7"/>
      <c r="C241" s="7"/>
      <c r="D241" s="35"/>
      <c r="E241" s="35"/>
      <c r="F241" s="35"/>
      <c r="G241" s="35"/>
      <c r="H241" s="35"/>
      <c r="I241" s="35"/>
      <c r="J241" s="36"/>
      <c r="K241" s="37"/>
      <c r="L241" s="37"/>
      <c r="M241" s="37"/>
      <c r="N241" s="37"/>
      <c r="O241" s="37"/>
      <c r="P241" s="37"/>
      <c r="Q241" s="37"/>
      <c r="R241" s="38"/>
    </row>
    <row r="242" spans="2:19">
      <c r="B242" s="100" t="s">
        <v>4</v>
      </c>
      <c r="C242" s="101" t="s">
        <v>621</v>
      </c>
      <c r="D242" s="101"/>
      <c r="E242" s="101"/>
      <c r="F242" s="101"/>
      <c r="G242" s="102"/>
      <c r="H242" s="272" t="s">
        <v>13</v>
      </c>
      <c r="I242" s="272"/>
      <c r="J242" s="272"/>
      <c r="K242" s="272"/>
      <c r="L242" s="14"/>
      <c r="M242" s="14"/>
      <c r="N242" s="14"/>
      <c r="O242" s="14"/>
      <c r="P242"/>
      <c r="Q242"/>
      <c r="R242"/>
      <c r="S242"/>
    </row>
    <row r="243" spans="2:19" ht="39" thickBot="1">
      <c r="B243" s="103" t="s">
        <v>0</v>
      </c>
      <c r="C243" s="103" t="s">
        <v>14</v>
      </c>
      <c r="D243" s="104" t="s">
        <v>21</v>
      </c>
      <c r="E243" s="105" t="s">
        <v>835</v>
      </c>
      <c r="F243" s="106" t="s">
        <v>15</v>
      </c>
      <c r="G243" s="107" t="s">
        <v>53</v>
      </c>
      <c r="H243" s="103" t="s">
        <v>17</v>
      </c>
      <c r="I243" s="103" t="s">
        <v>18</v>
      </c>
      <c r="J243" s="107" t="s">
        <v>35</v>
      </c>
      <c r="K243" s="107" t="s">
        <v>19</v>
      </c>
      <c r="L243" s="107" t="s">
        <v>530</v>
      </c>
      <c r="M243" s="107" t="s">
        <v>411</v>
      </c>
      <c r="N243" s="107" t="s">
        <v>49</v>
      </c>
      <c r="O243" s="108" t="s">
        <v>34</v>
      </c>
      <c r="P243"/>
      <c r="Q243"/>
      <c r="R243"/>
      <c r="S243"/>
    </row>
    <row r="244" spans="2:19" ht="39" thickTop="1">
      <c r="B244" s="5" t="s">
        <v>2</v>
      </c>
      <c r="C244" s="42" t="s">
        <v>626</v>
      </c>
      <c r="D244" s="204">
        <f>F244*3000</f>
        <v>4911420</v>
      </c>
      <c r="E244" s="164" t="s">
        <v>671</v>
      </c>
      <c r="F244" s="43">
        <f>1287.84+349.3</f>
        <v>1637.1399999999999</v>
      </c>
      <c r="G244" s="45" t="s">
        <v>632</v>
      </c>
      <c r="H244" s="44" t="s">
        <v>533</v>
      </c>
      <c r="I244" s="44" t="s">
        <v>404</v>
      </c>
      <c r="J244" s="44" t="s">
        <v>842</v>
      </c>
      <c r="K244" s="44" t="s">
        <v>401</v>
      </c>
      <c r="L244" s="44" t="s">
        <v>412</v>
      </c>
      <c r="M244" s="44" t="s">
        <v>412</v>
      </c>
      <c r="N244" s="44"/>
      <c r="O244" s="46"/>
      <c r="P244"/>
      <c r="Q244"/>
      <c r="R244"/>
      <c r="S244"/>
    </row>
    <row r="245" spans="2:19">
      <c r="B245" s="5" t="s">
        <v>3</v>
      </c>
      <c r="C245" s="42" t="s">
        <v>627</v>
      </c>
      <c r="D245" s="204">
        <f>F245*3000</f>
        <v>4208640</v>
      </c>
      <c r="E245" s="164" t="s">
        <v>671</v>
      </c>
      <c r="F245" s="43">
        <v>1402.88</v>
      </c>
      <c r="G245" s="45" t="s">
        <v>631</v>
      </c>
      <c r="H245" s="44" t="s">
        <v>533</v>
      </c>
      <c r="I245" s="44" t="s">
        <v>404</v>
      </c>
      <c r="J245" s="44" t="s">
        <v>841</v>
      </c>
      <c r="K245" s="44" t="s">
        <v>407</v>
      </c>
      <c r="L245" s="44" t="s">
        <v>412</v>
      </c>
      <c r="M245" s="44" t="s">
        <v>412</v>
      </c>
      <c r="N245" s="44"/>
      <c r="O245" s="46"/>
      <c r="P245"/>
      <c r="Q245"/>
      <c r="R245"/>
      <c r="S245"/>
    </row>
    <row r="246" spans="2:19">
      <c r="B246" s="5" t="s">
        <v>4</v>
      </c>
      <c r="C246" s="42" t="s">
        <v>628</v>
      </c>
      <c r="D246" s="204">
        <f>F246*3500</f>
        <v>3336375</v>
      </c>
      <c r="E246" s="164" t="s">
        <v>671</v>
      </c>
      <c r="F246" s="43">
        <v>953.25</v>
      </c>
      <c r="G246" s="45">
        <v>2007</v>
      </c>
      <c r="H246" s="44" t="s">
        <v>533</v>
      </c>
      <c r="I246" s="44" t="s">
        <v>861</v>
      </c>
      <c r="J246" s="44" t="s">
        <v>862</v>
      </c>
      <c r="K246" s="44" t="s">
        <v>407</v>
      </c>
      <c r="L246" s="44" t="s">
        <v>412</v>
      </c>
      <c r="M246" s="44" t="s">
        <v>412</v>
      </c>
      <c r="N246" s="44"/>
      <c r="O246" s="46"/>
      <c r="P246"/>
      <c r="Q246"/>
      <c r="R246"/>
      <c r="S246"/>
    </row>
    <row r="247" spans="2:19" ht="25.5">
      <c r="B247" s="5" t="s">
        <v>5</v>
      </c>
      <c r="C247" s="42" t="s">
        <v>629</v>
      </c>
      <c r="D247" s="204">
        <f>F247*3500</f>
        <v>3921855</v>
      </c>
      <c r="E247" s="164" t="s">
        <v>671</v>
      </c>
      <c r="F247" s="43">
        <v>1120.53</v>
      </c>
      <c r="G247" s="45">
        <v>2016</v>
      </c>
      <c r="H247" s="44" t="s">
        <v>399</v>
      </c>
      <c r="I247" s="44" t="s">
        <v>854</v>
      </c>
      <c r="J247" s="44" t="s">
        <v>855</v>
      </c>
      <c r="K247" s="44" t="s">
        <v>407</v>
      </c>
      <c r="L247" s="44" t="s">
        <v>412</v>
      </c>
      <c r="M247" s="44" t="s">
        <v>412</v>
      </c>
      <c r="N247" s="44"/>
      <c r="O247" s="46"/>
      <c r="P247"/>
      <c r="Q247"/>
      <c r="R247"/>
      <c r="S247"/>
    </row>
    <row r="248" spans="2:19">
      <c r="B248" s="5" t="s">
        <v>6</v>
      </c>
      <c r="C248" s="42" t="s">
        <v>630</v>
      </c>
      <c r="D248" s="240">
        <v>1413.06</v>
      </c>
      <c r="E248" s="241" t="s">
        <v>572</v>
      </c>
      <c r="F248" s="203" t="s">
        <v>659</v>
      </c>
      <c r="G248" s="203" t="s">
        <v>659</v>
      </c>
      <c r="H248" s="44" t="s">
        <v>533</v>
      </c>
      <c r="I248" s="44" t="s">
        <v>562</v>
      </c>
      <c r="J248" s="44" t="s">
        <v>841</v>
      </c>
      <c r="K248" s="44" t="s">
        <v>645</v>
      </c>
      <c r="L248" s="44" t="s">
        <v>412</v>
      </c>
      <c r="M248" s="44" t="s">
        <v>412</v>
      </c>
      <c r="N248" s="44" t="s">
        <v>412</v>
      </c>
      <c r="O248" s="46"/>
      <c r="P248"/>
      <c r="Q248"/>
      <c r="R248"/>
      <c r="S248"/>
    </row>
    <row r="249" spans="2:19" ht="15.75" thickBot="1">
      <c r="B249" s="138" t="s">
        <v>7</v>
      </c>
      <c r="C249" s="136" t="s">
        <v>890</v>
      </c>
      <c r="D249" s="208">
        <v>203162.16</v>
      </c>
      <c r="E249" s="170" t="s">
        <v>572</v>
      </c>
      <c r="F249" s="203" t="s">
        <v>659</v>
      </c>
      <c r="G249" s="203" t="s">
        <v>659</v>
      </c>
      <c r="H249" s="143" t="s">
        <v>533</v>
      </c>
      <c r="I249" s="143" t="s">
        <v>562</v>
      </c>
      <c r="J249" s="143" t="s">
        <v>841</v>
      </c>
      <c r="K249" s="143" t="s">
        <v>889</v>
      </c>
      <c r="L249" s="143" t="s">
        <v>412</v>
      </c>
      <c r="M249" s="143" t="s">
        <v>412</v>
      </c>
      <c r="N249" s="143" t="s">
        <v>412</v>
      </c>
      <c r="O249" s="144"/>
      <c r="P249"/>
      <c r="Q249"/>
      <c r="R249"/>
      <c r="S249"/>
    </row>
    <row r="250" spans="2:19">
      <c r="B250" s="122" t="s">
        <v>8</v>
      </c>
      <c r="C250" s="123" t="s">
        <v>633</v>
      </c>
      <c r="D250" s="198">
        <v>68572.92</v>
      </c>
      <c r="E250" s="166" t="s">
        <v>572</v>
      </c>
      <c r="F250" s="166"/>
      <c r="G250" s="264">
        <v>2015</v>
      </c>
      <c r="H250" s="166"/>
      <c r="I250" s="166"/>
      <c r="J250" s="124"/>
      <c r="K250" s="125"/>
      <c r="L250" s="126"/>
      <c r="M250" s="126"/>
      <c r="N250" s="126"/>
      <c r="O250" s="126"/>
      <c r="P250"/>
      <c r="Q250"/>
      <c r="R250"/>
      <c r="S250"/>
    </row>
    <row r="251" spans="2:19">
      <c r="B251" s="5" t="s">
        <v>9</v>
      </c>
      <c r="C251" s="42" t="s">
        <v>891</v>
      </c>
      <c r="D251" s="199">
        <v>29280</v>
      </c>
      <c r="E251" s="241" t="s">
        <v>572</v>
      </c>
      <c r="F251" s="241"/>
      <c r="G251" s="241"/>
      <c r="H251" s="241"/>
      <c r="I251" s="241"/>
      <c r="J251" s="239"/>
      <c r="K251" s="45"/>
      <c r="L251" s="44"/>
      <c r="M251" s="44"/>
      <c r="N251" s="44"/>
      <c r="O251" s="44"/>
      <c r="P251"/>
      <c r="Q251"/>
      <c r="R251"/>
      <c r="S251"/>
    </row>
    <row r="252" spans="2:19">
      <c r="B252" s="5" t="s">
        <v>85</v>
      </c>
      <c r="C252" s="42" t="s">
        <v>634</v>
      </c>
      <c r="D252" s="199">
        <v>24260.98</v>
      </c>
      <c r="E252" s="141" t="s">
        <v>572</v>
      </c>
      <c r="F252" s="164"/>
      <c r="G252" s="164"/>
      <c r="H252" s="164"/>
      <c r="I252" s="164"/>
      <c r="J252" s="43"/>
      <c r="K252" s="45"/>
      <c r="L252" s="44"/>
      <c r="M252" s="44"/>
      <c r="N252" s="44"/>
      <c r="O252" s="44"/>
      <c r="P252"/>
      <c r="Q252"/>
      <c r="R252"/>
      <c r="S252"/>
    </row>
    <row r="253" spans="2:19" ht="15.75" thickBot="1">
      <c r="B253" s="138" t="s">
        <v>86</v>
      </c>
      <c r="C253" s="136" t="s">
        <v>863</v>
      </c>
      <c r="D253" s="202">
        <v>450.85</v>
      </c>
      <c r="E253" s="142" t="s">
        <v>572</v>
      </c>
      <c r="F253" s="170"/>
      <c r="G253" s="170"/>
      <c r="H253" s="170"/>
      <c r="I253" s="170"/>
      <c r="J253" s="150"/>
      <c r="K253" s="151"/>
      <c r="L253" s="143"/>
      <c r="M253" s="143"/>
      <c r="N253" s="143"/>
      <c r="O253" s="143"/>
      <c r="P253"/>
      <c r="Q253"/>
      <c r="R253"/>
      <c r="S253"/>
    </row>
    <row r="254" spans="2:19" ht="51">
      <c r="B254" s="122" t="s">
        <v>87</v>
      </c>
      <c r="C254" s="123" t="s">
        <v>614</v>
      </c>
      <c r="D254" s="198">
        <f>49405.74+179636.82+26869+374113.83+205771.26</f>
        <v>835796.65</v>
      </c>
      <c r="E254" s="166" t="s">
        <v>572</v>
      </c>
      <c r="F254" s="166"/>
      <c r="G254" s="166"/>
      <c r="H254" s="166"/>
      <c r="I254" s="166"/>
      <c r="J254" s="124"/>
      <c r="K254" s="125"/>
      <c r="L254" s="126"/>
      <c r="M254" s="126"/>
      <c r="N254" s="126"/>
      <c r="O254" s="126"/>
      <c r="P254"/>
      <c r="Q254"/>
      <c r="R254"/>
      <c r="S254"/>
    </row>
    <row r="255" spans="2:19">
      <c r="B255" s="7"/>
      <c r="C255" s="7"/>
      <c r="D255" s="35"/>
      <c r="E255" s="35"/>
      <c r="F255" s="35"/>
      <c r="G255" s="35"/>
      <c r="H255" s="35"/>
      <c r="I255" s="35"/>
      <c r="J255" s="36"/>
      <c r="K255" s="37"/>
      <c r="L255" s="37"/>
      <c r="M255" s="37"/>
      <c r="N255" s="37"/>
      <c r="O255" s="37"/>
      <c r="P255"/>
      <c r="Q255"/>
      <c r="R255"/>
      <c r="S255"/>
    </row>
    <row r="256" spans="2:19">
      <c r="B256" s="100" t="s">
        <v>5</v>
      </c>
      <c r="C256" s="101" t="s">
        <v>636</v>
      </c>
      <c r="D256" s="101"/>
      <c r="E256" s="101"/>
      <c r="F256" s="101"/>
      <c r="G256" s="102"/>
      <c r="H256" s="272" t="s">
        <v>13</v>
      </c>
      <c r="I256" s="272"/>
      <c r="J256" s="272"/>
      <c r="K256" s="272"/>
      <c r="L256" s="14"/>
      <c r="M256" s="14"/>
      <c r="N256" s="14"/>
      <c r="O256" s="14"/>
      <c r="P256"/>
      <c r="Q256"/>
      <c r="R256"/>
      <c r="S256"/>
    </row>
    <row r="257" spans="2:19" ht="39" thickBot="1">
      <c r="B257" s="103" t="s">
        <v>0</v>
      </c>
      <c r="C257" s="103" t="s">
        <v>14</v>
      </c>
      <c r="D257" s="104" t="s">
        <v>21</v>
      </c>
      <c r="E257" s="105" t="s">
        <v>835</v>
      </c>
      <c r="F257" s="106" t="s">
        <v>15</v>
      </c>
      <c r="G257" s="107" t="s">
        <v>53</v>
      </c>
      <c r="H257" s="103" t="s">
        <v>17</v>
      </c>
      <c r="I257" s="103" t="s">
        <v>18</v>
      </c>
      <c r="J257" s="107" t="s">
        <v>35</v>
      </c>
      <c r="K257" s="107" t="s">
        <v>19</v>
      </c>
      <c r="L257" s="107" t="s">
        <v>530</v>
      </c>
      <c r="M257" s="107" t="s">
        <v>411</v>
      </c>
      <c r="N257" s="107" t="s">
        <v>49</v>
      </c>
      <c r="O257" s="108" t="s">
        <v>34</v>
      </c>
      <c r="P257"/>
      <c r="Q257"/>
      <c r="R257"/>
      <c r="S257"/>
    </row>
    <row r="258" spans="2:19" ht="15.75" thickTop="1">
      <c r="B258" s="5">
        <v>1</v>
      </c>
      <c r="C258" s="42" t="s">
        <v>643</v>
      </c>
      <c r="D258" s="204">
        <f>F258*3000</f>
        <v>3073620</v>
      </c>
      <c r="E258" s="164" t="s">
        <v>671</v>
      </c>
      <c r="F258" s="43">
        <v>1024.54</v>
      </c>
      <c r="G258" s="45">
        <v>1907</v>
      </c>
      <c r="H258" s="44" t="s">
        <v>533</v>
      </c>
      <c r="I258" s="44" t="s">
        <v>404</v>
      </c>
      <c r="J258" s="231" t="s">
        <v>841</v>
      </c>
      <c r="K258" s="44" t="s">
        <v>645</v>
      </c>
      <c r="L258" s="44" t="s">
        <v>412</v>
      </c>
      <c r="M258" s="44" t="s">
        <v>412</v>
      </c>
      <c r="N258" s="228" t="s">
        <v>412</v>
      </c>
      <c r="O258" s="46"/>
      <c r="P258"/>
      <c r="Q258"/>
      <c r="R258"/>
      <c r="S258"/>
    </row>
    <row r="259" spans="2:19" ht="15.75" thickBot="1">
      <c r="B259" s="138" t="s">
        <v>3</v>
      </c>
      <c r="C259" s="136" t="s">
        <v>644</v>
      </c>
      <c r="D259" s="204">
        <f>F259*3500</f>
        <v>921515.00000000012</v>
      </c>
      <c r="E259" s="170" t="s">
        <v>671</v>
      </c>
      <c r="F259" s="150">
        <v>263.29000000000002</v>
      </c>
      <c r="G259" s="151">
        <v>2002</v>
      </c>
      <c r="H259" s="143" t="s">
        <v>408</v>
      </c>
      <c r="I259" s="143" t="s">
        <v>404</v>
      </c>
      <c r="J259" s="143" t="s">
        <v>540</v>
      </c>
      <c r="K259" s="143" t="s">
        <v>407</v>
      </c>
      <c r="L259" s="143" t="s">
        <v>412</v>
      </c>
      <c r="M259" s="143" t="s">
        <v>412</v>
      </c>
      <c r="N259" s="143"/>
      <c r="O259" s="144"/>
      <c r="P259"/>
      <c r="Q259"/>
      <c r="R259"/>
      <c r="S259"/>
    </row>
    <row r="260" spans="2:19" ht="15.75" thickBot="1">
      <c r="B260" s="153" t="s">
        <v>4</v>
      </c>
      <c r="C260" s="154" t="s">
        <v>646</v>
      </c>
      <c r="D260" s="209">
        <v>24899.439999999999</v>
      </c>
      <c r="E260" s="169" t="s">
        <v>572</v>
      </c>
      <c r="F260" s="169"/>
      <c r="G260" s="265">
        <v>2015</v>
      </c>
      <c r="H260" s="169"/>
      <c r="I260" s="169"/>
      <c r="J260" s="155"/>
      <c r="K260" s="156"/>
      <c r="L260" s="157"/>
      <c r="M260" s="157"/>
      <c r="N260" s="157"/>
      <c r="O260" s="157"/>
      <c r="P260"/>
      <c r="Q260"/>
      <c r="R260"/>
      <c r="S260"/>
    </row>
    <row r="261" spans="2:19" ht="51">
      <c r="B261" s="5" t="s">
        <v>5</v>
      </c>
      <c r="C261" s="42" t="s">
        <v>614</v>
      </c>
      <c r="D261" s="199">
        <f>29125+4908+6765+17939.45+266212.37</f>
        <v>324949.82</v>
      </c>
      <c r="E261" s="164" t="s">
        <v>572</v>
      </c>
      <c r="F261" s="164"/>
      <c r="G261" s="164"/>
      <c r="H261" s="164"/>
      <c r="I261" s="164"/>
      <c r="J261" s="43"/>
      <c r="K261" s="45"/>
      <c r="L261" s="44"/>
      <c r="M261" s="44"/>
      <c r="N261" s="44"/>
      <c r="O261" s="44"/>
      <c r="P261"/>
      <c r="Q261"/>
      <c r="R261"/>
      <c r="S261"/>
    </row>
    <row r="262" spans="2:19">
      <c r="B262" s="7"/>
      <c r="C262" s="7"/>
      <c r="D262" s="35"/>
      <c r="E262" s="35"/>
      <c r="F262" s="35"/>
      <c r="G262" s="35"/>
      <c r="H262" s="35"/>
      <c r="I262" s="35"/>
      <c r="J262" s="36"/>
      <c r="K262" s="37"/>
      <c r="L262" s="37"/>
      <c r="M262" s="37"/>
      <c r="N262" s="37"/>
      <c r="O262" s="37"/>
      <c r="P262"/>
      <c r="Q262"/>
      <c r="R262"/>
      <c r="S262"/>
    </row>
    <row r="263" spans="2:19">
      <c r="B263" s="100" t="s">
        <v>6</v>
      </c>
      <c r="C263" s="101" t="s">
        <v>649</v>
      </c>
      <c r="D263" s="101"/>
      <c r="E263" s="101"/>
      <c r="F263" s="101"/>
      <c r="G263" s="102"/>
      <c r="H263" s="272" t="s">
        <v>13</v>
      </c>
      <c r="I263" s="272"/>
      <c r="J263" s="272"/>
      <c r="K263" s="272"/>
      <c r="L263" s="14"/>
      <c r="M263" s="14"/>
      <c r="N263" s="14"/>
      <c r="O263" s="14"/>
      <c r="P263"/>
      <c r="Q263"/>
      <c r="R263"/>
      <c r="S263"/>
    </row>
    <row r="264" spans="2:19" ht="26.25" thickBot="1">
      <c r="B264" s="103" t="s">
        <v>0</v>
      </c>
      <c r="C264" s="103" t="s">
        <v>14</v>
      </c>
      <c r="D264" s="104" t="s">
        <v>21</v>
      </c>
      <c r="E264" s="105" t="s">
        <v>835</v>
      </c>
      <c r="F264" s="106" t="s">
        <v>15</v>
      </c>
      <c r="G264" s="107" t="s">
        <v>16</v>
      </c>
      <c r="H264" s="103" t="s">
        <v>17</v>
      </c>
      <c r="I264" s="103" t="s">
        <v>18</v>
      </c>
      <c r="J264" s="107" t="s">
        <v>35</v>
      </c>
      <c r="K264" s="107" t="s">
        <v>19</v>
      </c>
      <c r="L264" s="107" t="s">
        <v>530</v>
      </c>
      <c r="M264" s="107" t="s">
        <v>411</v>
      </c>
      <c r="N264" s="107" t="s">
        <v>49</v>
      </c>
      <c r="O264" s="108" t="s">
        <v>34</v>
      </c>
      <c r="P264"/>
      <c r="Q264"/>
      <c r="R264"/>
      <c r="S264"/>
    </row>
    <row r="265" spans="2:19" ht="26.25" thickTop="1">
      <c r="B265" s="5" t="s">
        <v>2</v>
      </c>
      <c r="C265" s="42" t="s">
        <v>654</v>
      </c>
      <c r="D265" s="204">
        <f>F265*3000</f>
        <v>4152960</v>
      </c>
      <c r="E265" s="164" t="s">
        <v>671</v>
      </c>
      <c r="F265" s="43">
        <v>1384.32</v>
      </c>
      <c r="G265" s="45" t="s">
        <v>658</v>
      </c>
      <c r="H265" s="44" t="s">
        <v>408</v>
      </c>
      <c r="I265" s="44" t="s">
        <v>404</v>
      </c>
      <c r="J265" s="231" t="s">
        <v>841</v>
      </c>
      <c r="K265" s="44" t="s">
        <v>407</v>
      </c>
      <c r="L265" s="44" t="s">
        <v>412</v>
      </c>
      <c r="M265" s="44" t="s">
        <v>412</v>
      </c>
      <c r="N265" s="44"/>
      <c r="O265" s="46"/>
      <c r="P265"/>
      <c r="Q265"/>
      <c r="R265"/>
      <c r="S265"/>
    </row>
    <row r="266" spans="2:19">
      <c r="B266" s="5" t="s">
        <v>3</v>
      </c>
      <c r="C266" s="42" t="s">
        <v>655</v>
      </c>
      <c r="D266" s="277">
        <f>F266*3000</f>
        <v>7517520</v>
      </c>
      <c r="E266" s="279" t="s">
        <v>671</v>
      </c>
      <c r="F266" s="275">
        <v>2505.84</v>
      </c>
      <c r="G266" s="45" t="s">
        <v>659</v>
      </c>
      <c r="H266" s="44" t="s">
        <v>399</v>
      </c>
      <c r="I266" s="44" t="s">
        <v>404</v>
      </c>
      <c r="J266" s="44" t="s">
        <v>842</v>
      </c>
      <c r="K266" s="44" t="s">
        <v>401</v>
      </c>
      <c r="L266" s="44" t="s">
        <v>412</v>
      </c>
      <c r="M266" s="44" t="s">
        <v>412</v>
      </c>
      <c r="N266" s="44"/>
      <c r="O266" s="46"/>
      <c r="P266"/>
      <c r="Q266"/>
      <c r="R266"/>
      <c r="S266"/>
    </row>
    <row r="267" spans="2:19">
      <c r="B267" s="5" t="s">
        <v>4</v>
      </c>
      <c r="C267" s="42" t="s">
        <v>656</v>
      </c>
      <c r="D267" s="278"/>
      <c r="E267" s="280"/>
      <c r="F267" s="276"/>
      <c r="G267" s="45" t="s">
        <v>659</v>
      </c>
      <c r="H267" s="44" t="s">
        <v>399</v>
      </c>
      <c r="I267" s="44" t="s">
        <v>540</v>
      </c>
      <c r="J267" s="44" t="s">
        <v>540</v>
      </c>
      <c r="K267" s="44" t="s">
        <v>407</v>
      </c>
      <c r="L267" s="44" t="s">
        <v>412</v>
      </c>
      <c r="M267" s="44" t="s">
        <v>412</v>
      </c>
      <c r="N267" s="44"/>
      <c r="O267" s="46"/>
      <c r="P267"/>
      <c r="Q267"/>
      <c r="R267"/>
      <c r="S267"/>
    </row>
    <row r="268" spans="2:19" ht="15.75" thickBot="1">
      <c r="B268" s="112" t="s">
        <v>5</v>
      </c>
      <c r="C268" s="113" t="s">
        <v>868</v>
      </c>
      <c r="D268" s="212">
        <f>F268*3000</f>
        <v>141300</v>
      </c>
      <c r="E268" s="168" t="s">
        <v>671</v>
      </c>
      <c r="F268" s="114">
        <v>47.1</v>
      </c>
      <c r="G268" s="115" t="s">
        <v>659</v>
      </c>
      <c r="H268" s="116" t="s">
        <v>399</v>
      </c>
      <c r="I268" s="116" t="s">
        <v>404</v>
      </c>
      <c r="J268" s="116" t="s">
        <v>842</v>
      </c>
      <c r="K268" s="116" t="s">
        <v>401</v>
      </c>
      <c r="L268" s="116" t="s">
        <v>412</v>
      </c>
      <c r="M268" s="116" t="s">
        <v>845</v>
      </c>
      <c r="N268" s="116"/>
      <c r="O268" s="117"/>
      <c r="P268"/>
      <c r="Q268"/>
      <c r="R268"/>
      <c r="S268"/>
    </row>
    <row r="269" spans="2:19">
      <c r="B269" s="5" t="s">
        <v>6</v>
      </c>
      <c r="C269" s="42" t="s">
        <v>660</v>
      </c>
      <c r="D269" s="199">
        <v>30088.19</v>
      </c>
      <c r="E269" s="164" t="s">
        <v>572</v>
      </c>
      <c r="F269" s="164"/>
      <c r="G269" s="266">
        <v>2015</v>
      </c>
      <c r="H269" s="164"/>
      <c r="I269" s="164"/>
      <c r="J269" s="43"/>
      <c r="K269" s="45"/>
      <c r="L269" s="44"/>
      <c r="M269" s="44"/>
      <c r="N269" s="44"/>
      <c r="O269" s="44"/>
      <c r="P269"/>
      <c r="Q269"/>
      <c r="R269"/>
      <c r="S269"/>
    </row>
    <row r="270" spans="2:19" ht="15.75" thickBot="1">
      <c r="B270" s="112" t="s">
        <v>7</v>
      </c>
      <c r="C270" s="113" t="s">
        <v>661</v>
      </c>
      <c r="D270" s="201">
        <v>41247.69</v>
      </c>
      <c r="E270" s="168" t="s">
        <v>572</v>
      </c>
      <c r="F270" s="168"/>
      <c r="G270" s="168"/>
      <c r="H270" s="168"/>
      <c r="I270" s="168"/>
      <c r="J270" s="114"/>
      <c r="K270" s="115"/>
      <c r="L270" s="116"/>
      <c r="M270" s="116"/>
      <c r="N270" s="116"/>
      <c r="O270" s="116"/>
      <c r="P270"/>
      <c r="Q270"/>
      <c r="R270"/>
      <c r="S270"/>
    </row>
    <row r="271" spans="2:19" ht="51">
      <c r="B271" s="5" t="s">
        <v>8</v>
      </c>
      <c r="C271" s="42" t="s">
        <v>614</v>
      </c>
      <c r="D271" s="199">
        <f>269182.06+205439.83+163642.22</f>
        <v>638264.11</v>
      </c>
      <c r="E271" s="164" t="s">
        <v>572</v>
      </c>
      <c r="F271" s="164"/>
      <c r="G271" s="164"/>
      <c r="H271" s="164"/>
      <c r="I271" s="164"/>
      <c r="J271" s="43"/>
      <c r="K271" s="45"/>
      <c r="L271" s="44"/>
      <c r="M271" s="44"/>
      <c r="N271" s="44"/>
      <c r="O271" s="44"/>
      <c r="P271"/>
      <c r="Q271"/>
      <c r="R271"/>
      <c r="S271"/>
    </row>
    <row r="272" spans="2:19">
      <c r="B272" s="7"/>
      <c r="C272" s="7"/>
      <c r="D272" s="35"/>
      <c r="E272" s="35"/>
      <c r="F272" s="35"/>
      <c r="G272" s="35"/>
      <c r="H272" s="35"/>
      <c r="I272" s="35"/>
      <c r="J272" s="36"/>
      <c r="K272" s="37"/>
      <c r="L272" s="37"/>
      <c r="M272" s="37"/>
      <c r="N272" s="37"/>
      <c r="O272" s="37"/>
      <c r="P272" s="37"/>
      <c r="Q272" s="37"/>
      <c r="R272" s="38"/>
    </row>
    <row r="273" spans="2:19">
      <c r="B273" s="100" t="s">
        <v>7</v>
      </c>
      <c r="C273" s="101" t="s">
        <v>663</v>
      </c>
      <c r="D273" s="101"/>
      <c r="E273" s="101"/>
      <c r="F273" s="101"/>
      <c r="G273" s="102"/>
      <c r="H273" s="272" t="s">
        <v>13</v>
      </c>
      <c r="I273" s="272"/>
      <c r="J273" s="272"/>
      <c r="K273" s="272"/>
      <c r="L273" s="14"/>
      <c r="M273" s="14"/>
      <c r="N273" s="14"/>
      <c r="O273" s="14"/>
      <c r="P273"/>
      <c r="Q273"/>
      <c r="R273"/>
      <c r="S273"/>
    </row>
    <row r="274" spans="2:19" ht="39" thickBot="1">
      <c r="B274" s="103" t="s">
        <v>0</v>
      </c>
      <c r="C274" s="103" t="s">
        <v>14</v>
      </c>
      <c r="D274" s="104" t="s">
        <v>21</v>
      </c>
      <c r="E274" s="105" t="s">
        <v>835</v>
      </c>
      <c r="F274" s="106" t="s">
        <v>15</v>
      </c>
      <c r="G274" s="107" t="s">
        <v>53</v>
      </c>
      <c r="H274" s="103" t="s">
        <v>17</v>
      </c>
      <c r="I274" s="103" t="s">
        <v>18</v>
      </c>
      <c r="J274" s="107" t="s">
        <v>35</v>
      </c>
      <c r="K274" s="107" t="s">
        <v>19</v>
      </c>
      <c r="L274" s="107" t="s">
        <v>530</v>
      </c>
      <c r="M274" s="107" t="s">
        <v>411</v>
      </c>
      <c r="N274" s="107" t="s">
        <v>49</v>
      </c>
      <c r="O274" s="108" t="s">
        <v>34</v>
      </c>
      <c r="P274"/>
      <c r="Q274"/>
      <c r="R274"/>
      <c r="S274"/>
    </row>
    <row r="275" spans="2:19" ht="15.75" thickTop="1">
      <c r="B275" s="5" t="s">
        <v>2</v>
      </c>
      <c r="C275" s="42" t="s">
        <v>667</v>
      </c>
      <c r="D275" s="204">
        <f>F275*3000</f>
        <v>4041180</v>
      </c>
      <c r="E275" s="164" t="s">
        <v>671</v>
      </c>
      <c r="F275" s="43">
        <v>1347.06</v>
      </c>
      <c r="G275" s="45">
        <v>1964</v>
      </c>
      <c r="H275" s="44" t="s">
        <v>533</v>
      </c>
      <c r="I275" s="44" t="s">
        <v>562</v>
      </c>
      <c r="J275" s="44" t="s">
        <v>842</v>
      </c>
      <c r="K275" s="44" t="s">
        <v>878</v>
      </c>
      <c r="L275" s="44" t="s">
        <v>412</v>
      </c>
      <c r="M275" s="121" t="s">
        <v>845</v>
      </c>
      <c r="N275" s="121"/>
      <c r="O275" s="46"/>
      <c r="P275"/>
      <c r="Q275"/>
      <c r="R275"/>
      <c r="S275"/>
    </row>
    <row r="276" spans="2:19" ht="15.75" thickBot="1">
      <c r="B276" s="138" t="s">
        <v>3</v>
      </c>
      <c r="C276" s="136" t="s">
        <v>668</v>
      </c>
      <c r="D276" s="204">
        <f>F276*3500</f>
        <v>2691290</v>
      </c>
      <c r="E276" s="170" t="s">
        <v>671</v>
      </c>
      <c r="F276" s="150">
        <v>768.94</v>
      </c>
      <c r="G276" s="151">
        <v>1999</v>
      </c>
      <c r="H276" s="143" t="s">
        <v>533</v>
      </c>
      <c r="I276" s="143" t="s">
        <v>562</v>
      </c>
      <c r="J276" s="143" t="s">
        <v>841</v>
      </c>
      <c r="K276" s="143" t="s">
        <v>879</v>
      </c>
      <c r="L276" s="143" t="s">
        <v>412</v>
      </c>
      <c r="M276" s="116" t="s">
        <v>845</v>
      </c>
      <c r="N276" s="116"/>
      <c r="O276" s="144"/>
      <c r="P276"/>
      <c r="Q276"/>
      <c r="R276"/>
      <c r="S276"/>
    </row>
    <row r="277" spans="2:19">
      <c r="B277" s="122" t="s">
        <v>4</v>
      </c>
      <c r="C277" s="123" t="s">
        <v>669</v>
      </c>
      <c r="D277" s="198">
        <v>16401.05</v>
      </c>
      <c r="E277" s="166" t="s">
        <v>572</v>
      </c>
      <c r="F277" s="166"/>
      <c r="G277" s="266">
        <v>2015</v>
      </c>
      <c r="H277" s="166"/>
      <c r="I277" s="166"/>
      <c r="J277" s="124"/>
      <c r="K277" s="125">
        <v>2015</v>
      </c>
      <c r="L277" s="126"/>
      <c r="M277" s="126"/>
      <c r="N277" s="126"/>
      <c r="O277" s="126"/>
      <c r="P277"/>
      <c r="Q277"/>
      <c r="R277"/>
      <c r="S277"/>
    </row>
    <row r="278" spans="2:19" ht="15.75" thickBot="1">
      <c r="B278" s="139" t="s">
        <v>5</v>
      </c>
      <c r="C278" s="149" t="s">
        <v>670</v>
      </c>
      <c r="D278" s="213">
        <v>12160</v>
      </c>
      <c r="E278" s="168" t="s">
        <v>572</v>
      </c>
      <c r="F278" s="167"/>
      <c r="G278" s="167"/>
      <c r="H278" s="167"/>
      <c r="I278" s="167"/>
      <c r="J278" s="159"/>
      <c r="K278" s="160"/>
      <c r="L278" s="161"/>
      <c r="M278" s="161"/>
      <c r="N278" s="161"/>
      <c r="O278" s="161"/>
      <c r="P278"/>
      <c r="Q278"/>
      <c r="R278"/>
      <c r="S278"/>
    </row>
    <row r="279" spans="2:19" ht="51">
      <c r="B279" s="122" t="s">
        <v>6</v>
      </c>
      <c r="C279" s="123" t="s">
        <v>614</v>
      </c>
      <c r="D279" s="198">
        <f>213253.2+2433.97+4797+137923.47</f>
        <v>358407.64</v>
      </c>
      <c r="E279" s="166" t="s">
        <v>572</v>
      </c>
      <c r="F279" s="166"/>
      <c r="G279" s="166"/>
      <c r="H279" s="166"/>
      <c r="I279" s="166"/>
      <c r="J279" s="124"/>
      <c r="K279" s="125"/>
      <c r="L279" s="126"/>
      <c r="M279" s="126"/>
      <c r="N279" s="126"/>
      <c r="O279" s="126"/>
      <c r="P279"/>
      <c r="Q279"/>
      <c r="R279"/>
      <c r="S279"/>
    </row>
    <row r="280" spans="2:19">
      <c r="B280" s="7"/>
      <c r="C280" s="7"/>
      <c r="D280" s="35"/>
      <c r="E280" s="35"/>
      <c r="F280" s="35"/>
      <c r="G280" s="35"/>
      <c r="H280" s="35"/>
      <c r="I280" s="35"/>
      <c r="J280" s="36"/>
      <c r="K280" s="37"/>
      <c r="L280" s="37"/>
      <c r="M280" s="37"/>
      <c r="N280" s="37"/>
      <c r="O280" s="37"/>
      <c r="P280"/>
      <c r="Q280"/>
      <c r="R280"/>
      <c r="S280"/>
    </row>
    <row r="281" spans="2:19" ht="28.5" customHeight="1" thickBot="1">
      <c r="B281" s="224" t="s">
        <v>0</v>
      </c>
      <c r="C281" s="225" t="s">
        <v>14</v>
      </c>
      <c r="D281" s="226" t="s">
        <v>21</v>
      </c>
      <c r="E281" s="2"/>
      <c r="F281" s="2"/>
      <c r="G281" s="2"/>
      <c r="H281" s="2"/>
      <c r="I281" s="2"/>
      <c r="J281" s="2"/>
      <c r="K281" s="2"/>
      <c r="L281" s="2"/>
      <c r="P281"/>
      <c r="Q281"/>
      <c r="R281"/>
      <c r="S281"/>
    </row>
    <row r="282" spans="2:19" ht="15.75" thickTop="1">
      <c r="B282" s="82">
        <v>1</v>
      </c>
      <c r="C282" s="54" t="s">
        <v>836</v>
      </c>
      <c r="D282" s="81">
        <f>SUM(D4:D86,D208:D213,D244:D249,D258:D259,D265:D268,D275:D276)</f>
        <v>75031594.400000006</v>
      </c>
      <c r="E282" s="2"/>
      <c r="F282" s="2"/>
      <c r="G282" s="2"/>
      <c r="H282" s="2"/>
      <c r="I282" s="2"/>
      <c r="J282" s="2"/>
      <c r="K282" s="2"/>
      <c r="L282" s="2"/>
      <c r="P282"/>
      <c r="Q282"/>
      <c r="R282"/>
      <c r="S282"/>
    </row>
    <row r="283" spans="2:19">
      <c r="B283" s="82">
        <v>2</v>
      </c>
      <c r="C283" s="54" t="s">
        <v>81</v>
      </c>
      <c r="D283" s="81">
        <f>SUM(D87:D200,D214:D234,D250:D253,D260,D269:D270,D277:D278)</f>
        <v>19132236.90000001</v>
      </c>
      <c r="E283" s="2"/>
      <c r="F283" s="2"/>
      <c r="G283" s="2"/>
      <c r="H283" s="2"/>
      <c r="I283" s="2"/>
      <c r="J283" s="2"/>
      <c r="K283" s="2"/>
      <c r="L283" s="2"/>
    </row>
    <row r="284" spans="2:19" ht="38.25">
      <c r="B284" s="82">
        <v>3</v>
      </c>
      <c r="C284" s="54" t="s">
        <v>908</v>
      </c>
      <c r="D284" s="81">
        <f>SUM(D201:D203)</f>
        <v>6972312.6399999997</v>
      </c>
      <c r="E284" s="2"/>
      <c r="F284" s="2"/>
      <c r="G284" s="2"/>
      <c r="H284" s="2"/>
      <c r="I284" s="2"/>
      <c r="J284" s="2"/>
      <c r="K284" s="2"/>
      <c r="L284" s="2"/>
    </row>
    <row r="285" spans="2:19" ht="51">
      <c r="B285" s="82">
        <v>4</v>
      </c>
      <c r="C285" s="54" t="s">
        <v>561</v>
      </c>
      <c r="D285" s="81">
        <f>SUM(D204,D235:D236,D254,D261,D271,D279)</f>
        <v>7156062.3800000008</v>
      </c>
      <c r="E285" s="2"/>
      <c r="F285" s="2"/>
      <c r="G285" s="2"/>
      <c r="H285" s="2"/>
      <c r="I285" s="2"/>
      <c r="J285" s="2"/>
      <c r="K285" s="2"/>
      <c r="L285" s="2"/>
    </row>
    <row r="286" spans="2:19" ht="15" customHeight="1">
      <c r="B286" s="273" t="s">
        <v>837</v>
      </c>
      <c r="C286" s="274"/>
      <c r="D286" s="83">
        <f>SUM(D282:D285)</f>
        <v>108292206.32000001</v>
      </c>
      <c r="E286" s="86"/>
      <c r="F286" s="86"/>
      <c r="G286" s="86"/>
      <c r="H286" s="86"/>
      <c r="I286" s="86"/>
      <c r="J286" s="2"/>
      <c r="K286" s="2"/>
      <c r="L286" s="2"/>
    </row>
    <row r="287" spans="2:19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9" ht="15.75">
      <c r="B288" s="223" t="s">
        <v>82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ht="15.75">
      <c r="B289" s="223" t="s">
        <v>83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ht="15.75">
      <c r="B290" s="223" t="s">
        <v>84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</row>
  </sheetData>
  <mergeCells count="11">
    <mergeCell ref="H2:K2"/>
    <mergeCell ref="H206:K206"/>
    <mergeCell ref="B286:C286"/>
    <mergeCell ref="H273:K273"/>
    <mergeCell ref="H238:K238"/>
    <mergeCell ref="H242:K242"/>
    <mergeCell ref="H256:K256"/>
    <mergeCell ref="H263:K263"/>
    <mergeCell ref="F266:F267"/>
    <mergeCell ref="D266:D267"/>
    <mergeCell ref="E266:E267"/>
  </mergeCells>
  <pageMargins left="0.70866141732283472" right="0.70866141732283472" top="0.74803149606299213" bottom="0.74803149606299213" header="0.31496062992125984" footer="0.31496062992125984"/>
  <pageSetup paperSize="9" scale="28" pageOrder="overThenDown" orientation="landscape" r:id="rId1"/>
  <headerFooter>
    <oddHeader>&amp;LZałącznik nr 1d do SIWZ&amp;CGmina Chełmża&amp;RZakładka nr 2</oddHeader>
    <oddFooter>&amp;LUbezpieczenie interesów majątkowych Gminy Chełmża&amp;RStrona &amp;P z &amp;N</oddFooter>
  </headerFooter>
  <rowBreaks count="2" manualBreakCount="2">
    <brk id="104" max="17" man="1"/>
    <brk id="20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topLeftCell="A22" zoomScaleNormal="100" workbookViewId="0">
      <selection activeCell="C51" sqref="C51:D52"/>
    </sheetView>
  </sheetViews>
  <sheetFormatPr defaultColWidth="9.140625" defaultRowHeight="14.25"/>
  <cols>
    <col min="1" max="1" width="3.5703125" style="14" customWidth="1"/>
    <col min="2" max="2" width="3.85546875" style="14" bestFit="1" customWidth="1"/>
    <col min="3" max="3" width="35.85546875" style="14" bestFit="1" customWidth="1"/>
    <col min="4" max="4" width="25.42578125" style="14" customWidth="1"/>
    <col min="5" max="5" width="3.140625" style="14" customWidth="1"/>
    <col min="6" max="6" width="13.28515625" style="14" bestFit="1" customWidth="1"/>
    <col min="7" max="16384" width="9.140625" style="14"/>
  </cols>
  <sheetData>
    <row r="2" spans="2:5" ht="23.25" customHeight="1" thickBot="1">
      <c r="B2" s="99" t="s">
        <v>0</v>
      </c>
      <c r="C2" s="99" t="s">
        <v>14</v>
      </c>
      <c r="D2" s="99" t="s">
        <v>21</v>
      </c>
    </row>
    <row r="3" spans="2:5" ht="15" thickTop="1">
      <c r="B3" s="65">
        <v>1</v>
      </c>
      <c r="C3" s="282" t="s">
        <v>413</v>
      </c>
      <c r="D3" s="283"/>
    </row>
    <row r="4" spans="2:5">
      <c r="B4" s="62" t="s">
        <v>2</v>
      </c>
      <c r="C4" s="53" t="s">
        <v>414</v>
      </c>
      <c r="D4" s="63">
        <f>248739.96+1955.7</f>
        <v>250695.66</v>
      </c>
    </row>
    <row r="5" spans="2:5">
      <c r="B5" s="62" t="s">
        <v>3</v>
      </c>
      <c r="C5" s="53" t="s">
        <v>417</v>
      </c>
      <c r="D5" s="63">
        <v>43590.65</v>
      </c>
    </row>
    <row r="6" spans="2:5">
      <c r="B6" s="62" t="s">
        <v>4</v>
      </c>
      <c r="C6" s="53" t="s">
        <v>415</v>
      </c>
      <c r="D6" s="63">
        <v>55662.869999999995</v>
      </c>
    </row>
    <row r="7" spans="2:5">
      <c r="B7" s="62" t="s">
        <v>5</v>
      </c>
      <c r="C7" s="53" t="s">
        <v>416</v>
      </c>
      <c r="D7" s="63">
        <v>10733.2</v>
      </c>
    </row>
    <row r="8" spans="2:5">
      <c r="B8" s="62" t="s">
        <v>6</v>
      </c>
      <c r="C8" s="53" t="s">
        <v>31</v>
      </c>
      <c r="D8" s="63">
        <v>18539</v>
      </c>
    </row>
    <row r="9" spans="2:5" ht="39" thickBot="1">
      <c r="B9" s="129" t="s">
        <v>7</v>
      </c>
      <c r="C9" s="130" t="s">
        <v>418</v>
      </c>
      <c r="D9" s="131">
        <v>160509.38999999998</v>
      </c>
    </row>
    <row r="10" spans="2:5">
      <c r="B10" s="132" t="s">
        <v>8</v>
      </c>
      <c r="C10" s="133" t="s">
        <v>23</v>
      </c>
      <c r="D10" s="134">
        <f>11261.12+9291.36</f>
        <v>20552.480000000003</v>
      </c>
    </row>
    <row r="11" spans="2:5">
      <c r="B11" s="66">
        <v>2</v>
      </c>
      <c r="C11" s="284" t="s">
        <v>615</v>
      </c>
      <c r="D11" s="285"/>
    </row>
    <row r="12" spans="2:5">
      <c r="B12" s="62" t="s">
        <v>2</v>
      </c>
      <c r="C12" s="53" t="s">
        <v>414</v>
      </c>
      <c r="D12" s="64">
        <v>10329.439999999999</v>
      </c>
    </row>
    <row r="13" spans="2:5">
      <c r="B13" s="62" t="s">
        <v>3</v>
      </c>
      <c r="C13" s="53" t="s">
        <v>417</v>
      </c>
      <c r="D13" s="63">
        <v>8051.35</v>
      </c>
    </row>
    <row r="14" spans="2:5" ht="26.25" thickBot="1">
      <c r="B14" s="129" t="s">
        <v>4</v>
      </c>
      <c r="C14" s="146" t="s">
        <v>899</v>
      </c>
      <c r="D14" s="84">
        <v>379.99</v>
      </c>
    </row>
    <row r="15" spans="2:5">
      <c r="B15" s="132" t="s">
        <v>5</v>
      </c>
      <c r="C15" s="145" t="s">
        <v>23</v>
      </c>
      <c r="D15" s="85">
        <v>3958.33</v>
      </c>
    </row>
    <row r="16" spans="2:5" ht="15">
      <c r="B16" s="66">
        <v>3</v>
      </c>
      <c r="C16" s="284" t="s">
        <v>621</v>
      </c>
      <c r="D16" s="285"/>
      <c r="E16" s="15"/>
    </row>
    <row r="17" spans="2:5" ht="15">
      <c r="B17" s="62" t="s">
        <v>2</v>
      </c>
      <c r="C17" s="53" t="s">
        <v>414</v>
      </c>
      <c r="D17" s="63">
        <v>149409.85</v>
      </c>
      <c r="E17" s="15"/>
    </row>
    <row r="18" spans="2:5" ht="25.5">
      <c r="B18" s="62" t="s">
        <v>3</v>
      </c>
      <c r="C18" s="53" t="s">
        <v>635</v>
      </c>
      <c r="D18" s="63">
        <v>20218.990000000002</v>
      </c>
      <c r="E18" s="15"/>
    </row>
    <row r="19" spans="2:5" ht="15">
      <c r="B19" s="62" t="s">
        <v>4</v>
      </c>
      <c r="C19" s="53" t="s">
        <v>707</v>
      </c>
      <c r="D19" s="63">
        <f>13969.91+12909.36+12909.36</f>
        <v>39788.630000000005</v>
      </c>
      <c r="E19" s="15"/>
    </row>
    <row r="20" spans="2:5" ht="15">
      <c r="B20" s="62" t="s">
        <v>5</v>
      </c>
      <c r="C20" s="53" t="s">
        <v>415</v>
      </c>
      <c r="D20" s="63">
        <v>5156.4799999999996</v>
      </c>
      <c r="E20" s="15"/>
    </row>
    <row r="21" spans="2:5" ht="15">
      <c r="B21" s="62" t="s">
        <v>6</v>
      </c>
      <c r="C21" s="53" t="s">
        <v>416</v>
      </c>
      <c r="D21" s="63">
        <v>1292</v>
      </c>
      <c r="E21" s="15"/>
    </row>
    <row r="22" spans="2:5" ht="15">
      <c r="B22" s="62" t="s">
        <v>7</v>
      </c>
      <c r="C22" s="53" t="s">
        <v>31</v>
      </c>
      <c r="D22" s="267">
        <v>3000</v>
      </c>
      <c r="E22" s="152"/>
    </row>
    <row r="23" spans="2:5" ht="26.25" thickBot="1">
      <c r="B23" s="129" t="s">
        <v>8</v>
      </c>
      <c r="C23" s="130" t="s">
        <v>899</v>
      </c>
      <c r="D23" s="131">
        <v>11429.979999999998</v>
      </c>
      <c r="E23" s="15"/>
    </row>
    <row r="24" spans="2:5">
      <c r="B24" s="132" t="s">
        <v>9</v>
      </c>
      <c r="C24" s="133" t="s">
        <v>23</v>
      </c>
      <c r="D24" s="134">
        <v>89558.920000000013</v>
      </c>
    </row>
    <row r="25" spans="2:5">
      <c r="B25" s="66">
        <v>4</v>
      </c>
      <c r="C25" s="284" t="s">
        <v>636</v>
      </c>
      <c r="D25" s="285"/>
    </row>
    <row r="26" spans="2:5">
      <c r="B26" s="62" t="s">
        <v>2</v>
      </c>
      <c r="C26" s="53" t="s">
        <v>414</v>
      </c>
      <c r="D26" s="64">
        <v>72807.649999999994</v>
      </c>
    </row>
    <row r="27" spans="2:5">
      <c r="B27" s="62" t="s">
        <v>3</v>
      </c>
      <c r="C27" s="53" t="s">
        <v>647</v>
      </c>
      <c r="D27" s="63">
        <v>8029.7199999999993</v>
      </c>
    </row>
    <row r="28" spans="2:5">
      <c r="B28" s="62" t="s">
        <v>4</v>
      </c>
      <c r="C28" s="53" t="s">
        <v>648</v>
      </c>
      <c r="D28" s="63">
        <v>1500</v>
      </c>
    </row>
    <row r="29" spans="2:5">
      <c r="B29" s="129" t="s">
        <v>5</v>
      </c>
      <c r="C29" s="130" t="s">
        <v>707</v>
      </c>
      <c r="D29" s="131">
        <f>13969.91+6765+12909.36</f>
        <v>33644.270000000004</v>
      </c>
    </row>
    <row r="30" spans="2:5">
      <c r="B30" s="129" t="s">
        <v>6</v>
      </c>
      <c r="C30" s="130" t="s">
        <v>708</v>
      </c>
      <c r="D30" s="131">
        <v>3709</v>
      </c>
    </row>
    <row r="31" spans="2:5" ht="26.25" thickBot="1">
      <c r="B31" s="129" t="s">
        <v>7</v>
      </c>
      <c r="C31" s="130" t="s">
        <v>899</v>
      </c>
      <c r="D31" s="131">
        <v>2410.8000000000002</v>
      </c>
    </row>
    <row r="32" spans="2:5">
      <c r="B32" s="132" t="s">
        <v>8</v>
      </c>
      <c r="C32" s="133" t="s">
        <v>23</v>
      </c>
      <c r="D32" s="134">
        <v>74063.63</v>
      </c>
    </row>
    <row r="33" spans="2:5">
      <c r="B33" s="66">
        <v>5</v>
      </c>
      <c r="C33" s="284" t="s">
        <v>649</v>
      </c>
      <c r="D33" s="285"/>
    </row>
    <row r="34" spans="2:5">
      <c r="B34" s="62" t="s">
        <v>2</v>
      </c>
      <c r="C34" s="53" t="s">
        <v>414</v>
      </c>
      <c r="D34" s="63">
        <v>118918.36</v>
      </c>
    </row>
    <row r="35" spans="2:5" ht="25.5">
      <c r="B35" s="62" t="s">
        <v>3</v>
      </c>
      <c r="C35" s="53" t="s">
        <v>635</v>
      </c>
      <c r="D35" s="63">
        <v>15423.6</v>
      </c>
    </row>
    <row r="36" spans="2:5">
      <c r="B36" s="62" t="s">
        <v>4</v>
      </c>
      <c r="C36" s="53" t="s">
        <v>711</v>
      </c>
      <c r="D36" s="63">
        <f>13969.91+7872+12909.36+12909.36+12909.36+6765</f>
        <v>67334.990000000005</v>
      </c>
    </row>
    <row r="37" spans="2:5">
      <c r="B37" s="62" t="s">
        <v>5</v>
      </c>
      <c r="C37" s="53" t="s">
        <v>709</v>
      </c>
      <c r="D37" s="63">
        <v>10000</v>
      </c>
    </row>
    <row r="38" spans="2:5">
      <c r="B38" s="62" t="s">
        <v>6</v>
      </c>
      <c r="C38" s="53" t="s">
        <v>710</v>
      </c>
      <c r="D38" s="63">
        <v>7088.24</v>
      </c>
      <c r="E38" s="41"/>
    </row>
    <row r="39" spans="2:5">
      <c r="B39" s="62" t="s">
        <v>7</v>
      </c>
      <c r="C39" s="53" t="s">
        <v>662</v>
      </c>
      <c r="D39" s="63">
        <v>559</v>
      </c>
    </row>
    <row r="40" spans="2:5">
      <c r="B40" s="62" t="s">
        <v>8</v>
      </c>
      <c r="C40" s="53" t="s">
        <v>31</v>
      </c>
      <c r="D40" s="63">
        <v>14985.26</v>
      </c>
    </row>
    <row r="41" spans="2:5" ht="26.25" thickBot="1">
      <c r="B41" s="129" t="s">
        <v>9</v>
      </c>
      <c r="C41" s="130" t="s">
        <v>899</v>
      </c>
      <c r="D41" s="131">
        <v>4268.78</v>
      </c>
    </row>
    <row r="42" spans="2:5">
      <c r="B42" s="132" t="s">
        <v>85</v>
      </c>
      <c r="C42" s="133" t="s">
        <v>23</v>
      </c>
      <c r="D42" s="134">
        <v>40727.040000000001</v>
      </c>
    </row>
    <row r="43" spans="2:5">
      <c r="B43" s="66">
        <v>6</v>
      </c>
      <c r="C43" s="284" t="s">
        <v>663</v>
      </c>
      <c r="D43" s="285"/>
    </row>
    <row r="44" spans="2:5">
      <c r="B44" s="62" t="s">
        <v>2</v>
      </c>
      <c r="C44" s="53" t="s">
        <v>414</v>
      </c>
      <c r="D44" s="63">
        <v>105954.04000000001</v>
      </c>
    </row>
    <row r="45" spans="2:5" ht="25.5">
      <c r="B45" s="62" t="s">
        <v>3</v>
      </c>
      <c r="C45" s="53" t="s">
        <v>635</v>
      </c>
      <c r="D45" s="63">
        <v>18282.150000000001</v>
      </c>
    </row>
    <row r="46" spans="2:5">
      <c r="B46" s="129" t="s">
        <v>4</v>
      </c>
      <c r="C46" s="268" t="s">
        <v>892</v>
      </c>
      <c r="D46" s="131">
        <f>3598.8+6765+12909.41</f>
        <v>23273.21</v>
      </c>
    </row>
    <row r="47" spans="2:5" ht="26.25" thickBot="1">
      <c r="B47" s="129" t="s">
        <v>5</v>
      </c>
      <c r="C47" s="130" t="s">
        <v>899</v>
      </c>
      <c r="D47" s="131">
        <v>1599</v>
      </c>
    </row>
    <row r="48" spans="2:5">
      <c r="B48" s="132" t="s">
        <v>6</v>
      </c>
      <c r="C48" s="133" t="s">
        <v>23</v>
      </c>
      <c r="D48" s="134">
        <f>17633.98+3140.98+2588.2+2207.96</f>
        <v>25571.119999999999</v>
      </c>
    </row>
    <row r="49" spans="2:4">
      <c r="B49" s="13"/>
      <c r="C49" s="13"/>
      <c r="D49" s="13"/>
    </row>
    <row r="50" spans="2:4" ht="27" customHeight="1" thickBot="1">
      <c r="B50" s="98" t="s">
        <v>0</v>
      </c>
      <c r="C50" s="98" t="s">
        <v>14</v>
      </c>
      <c r="D50" s="98" t="s">
        <v>25</v>
      </c>
    </row>
    <row r="51" spans="2:4" ht="15" thickTop="1">
      <c r="B51" s="17">
        <v>1</v>
      </c>
      <c r="C51" s="53" t="s">
        <v>22</v>
      </c>
      <c r="D51" s="162">
        <f>SUM(D44:D47,D34:D41,D26:D31,D17:D23,D12:D14,D4:D9)</f>
        <v>1298575.5499999998</v>
      </c>
    </row>
    <row r="52" spans="2:4">
      <c r="B52" s="17">
        <v>2</v>
      </c>
      <c r="C52" s="53" t="s">
        <v>23</v>
      </c>
      <c r="D52" s="162">
        <f>SUM(D48,D42,D32,D24,D15,D10)</f>
        <v>254431.52000000002</v>
      </c>
    </row>
    <row r="53" spans="2:4" ht="15.75" customHeight="1">
      <c r="B53" s="281" t="s">
        <v>20</v>
      </c>
      <c r="C53" s="281"/>
      <c r="D53" s="163">
        <f>SUM(D51:D52)</f>
        <v>1553007.0699999998</v>
      </c>
    </row>
    <row r="54" spans="2:4" ht="15.75" customHeight="1"/>
    <row r="55" spans="2:4">
      <c r="C55" s="56"/>
      <c r="D55" s="56"/>
    </row>
  </sheetData>
  <mergeCells count="7">
    <mergeCell ref="B53:C53"/>
    <mergeCell ref="C3:D3"/>
    <mergeCell ref="C11:D11"/>
    <mergeCell ref="C16:D16"/>
    <mergeCell ref="C25:D25"/>
    <mergeCell ref="C33:D33"/>
    <mergeCell ref="C43:D43"/>
  </mergeCells>
  <pageMargins left="0.7" right="0.7" top="0.75" bottom="0.75" header="0.3" footer="0.3"/>
  <pageSetup paperSize="9" scale="79" orientation="portrait" r:id="rId1"/>
  <headerFooter>
    <oddHeader>&amp;LZałącznik nr 1d do SIWZ&amp;CGmina Chełmża&amp;RZakładka nr 3</oddHeader>
    <oddFooter>&amp;LUbezpieczenie interesów majątkowych Gminy Chełmża&amp;RStrona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9"/>
  <sheetViews>
    <sheetView zoomScale="85" zoomScaleNormal="85" workbookViewId="0">
      <selection activeCell="S27" sqref="S27"/>
    </sheetView>
  </sheetViews>
  <sheetFormatPr defaultColWidth="9.140625" defaultRowHeight="14.25"/>
  <cols>
    <col min="1" max="1" width="3.7109375" style="39" customWidth="1"/>
    <col min="2" max="2" width="4.5703125" style="70" customWidth="1"/>
    <col min="3" max="3" width="17.42578125" style="70" customWidth="1"/>
    <col min="4" max="4" width="16.7109375" style="70" customWidth="1"/>
    <col min="5" max="5" width="25.140625" style="70" customWidth="1"/>
    <col min="6" max="6" width="23.42578125" style="70" customWidth="1"/>
    <col min="7" max="7" width="15" style="70" customWidth="1"/>
    <col min="8" max="9" width="15.85546875" style="71" customWidth="1"/>
    <col min="10" max="10" width="12.7109375" style="70" customWidth="1"/>
    <col min="11" max="11" width="9.42578125" style="70" customWidth="1"/>
    <col min="12" max="12" width="12.42578125" style="70" customWidth="1"/>
    <col min="13" max="13" width="27.28515625" style="70" bestFit="1" customWidth="1"/>
    <col min="14" max="14" width="17.42578125" style="70" customWidth="1"/>
    <col min="15" max="15" width="21.42578125" style="70" customWidth="1"/>
    <col min="16" max="16" width="13.42578125" style="70" customWidth="1"/>
    <col min="17" max="17" width="9.140625" style="70" customWidth="1"/>
    <col min="18" max="19" width="15.7109375" style="70" customWidth="1"/>
    <col min="20" max="21" width="15" style="70" customWidth="1"/>
    <col min="22" max="22" width="19.7109375" style="70" customWidth="1"/>
    <col min="23" max="23" width="17.42578125" style="70" customWidth="1"/>
    <col min="24" max="24" width="9.140625" style="70" customWidth="1"/>
    <col min="25" max="16384" width="9.140625" style="39"/>
  </cols>
  <sheetData>
    <row r="1" spans="2:24">
      <c r="I1" s="70"/>
      <c r="X1" s="39"/>
    </row>
    <row r="2" spans="2:24" s="16" customFormat="1" ht="21" customHeight="1">
      <c r="B2" s="87"/>
      <c r="C2" s="88" t="s">
        <v>36</v>
      </c>
      <c r="D2" s="89"/>
      <c r="E2" s="89"/>
      <c r="F2" s="89"/>
      <c r="G2" s="89"/>
      <c r="H2" s="90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1"/>
    </row>
    <row r="3" spans="2:24" s="18" customFormat="1" ht="15" customHeight="1">
      <c r="B3" s="293" t="s">
        <v>0</v>
      </c>
      <c r="C3" s="293" t="s">
        <v>40</v>
      </c>
      <c r="D3" s="296" t="s">
        <v>37</v>
      </c>
      <c r="E3" s="296"/>
      <c r="F3" s="293" t="s">
        <v>38</v>
      </c>
      <c r="G3" s="293" t="s">
        <v>44</v>
      </c>
      <c r="H3" s="296" t="s">
        <v>41</v>
      </c>
      <c r="I3" s="293" t="s">
        <v>45</v>
      </c>
      <c r="J3" s="293" t="s">
        <v>46</v>
      </c>
      <c r="K3" s="293" t="s">
        <v>26</v>
      </c>
      <c r="L3" s="293" t="s">
        <v>39</v>
      </c>
      <c r="M3" s="294" t="s">
        <v>48</v>
      </c>
      <c r="N3" s="296" t="s">
        <v>791</v>
      </c>
      <c r="O3" s="295" t="s">
        <v>24</v>
      </c>
      <c r="P3" s="295" t="s">
        <v>66</v>
      </c>
      <c r="Q3" s="271" t="s">
        <v>1</v>
      </c>
      <c r="R3" s="271"/>
      <c r="S3" s="271"/>
      <c r="T3" s="293" t="s">
        <v>32</v>
      </c>
      <c r="U3" s="293" t="s">
        <v>33</v>
      </c>
      <c r="V3" s="293" t="s">
        <v>27</v>
      </c>
    </row>
    <row r="4" spans="2:24" s="18" customFormat="1" ht="18" customHeight="1">
      <c r="B4" s="293"/>
      <c r="C4" s="293"/>
      <c r="D4" s="92" t="s">
        <v>28</v>
      </c>
      <c r="E4" s="92" t="s">
        <v>43</v>
      </c>
      <c r="F4" s="293"/>
      <c r="G4" s="293"/>
      <c r="H4" s="296"/>
      <c r="I4" s="293"/>
      <c r="J4" s="293"/>
      <c r="K4" s="293"/>
      <c r="L4" s="293"/>
      <c r="M4" s="294"/>
      <c r="N4" s="296"/>
      <c r="O4" s="295"/>
      <c r="P4" s="295"/>
      <c r="Q4" s="92" t="s">
        <v>10</v>
      </c>
      <c r="R4" s="92" t="s">
        <v>12</v>
      </c>
      <c r="S4" s="92" t="s">
        <v>42</v>
      </c>
      <c r="T4" s="293"/>
      <c r="U4" s="293"/>
      <c r="V4" s="293"/>
    </row>
    <row r="5" spans="2:24" s="47" customFormat="1">
      <c r="B5" s="128" t="s">
        <v>2</v>
      </c>
      <c r="C5" s="29" t="s">
        <v>413</v>
      </c>
      <c r="D5" s="19"/>
      <c r="E5" s="19"/>
      <c r="F5" s="19"/>
      <c r="G5" s="19"/>
      <c r="H5" s="48"/>
      <c r="I5" s="19"/>
      <c r="J5" s="19"/>
      <c r="K5" s="19"/>
      <c r="L5" s="19"/>
      <c r="M5" s="19"/>
      <c r="N5" s="19"/>
      <c r="O5" s="32"/>
      <c r="P5" s="32"/>
      <c r="Q5" s="19"/>
      <c r="R5" s="19"/>
      <c r="S5" s="19"/>
      <c r="T5" s="30"/>
      <c r="U5" s="30"/>
      <c r="V5" s="31"/>
      <c r="W5" s="50"/>
    </row>
    <row r="6" spans="2:24" s="47" customFormat="1" ht="38.25">
      <c r="B6" s="188">
        <v>1</v>
      </c>
      <c r="C6" s="188" t="s">
        <v>706</v>
      </c>
      <c r="D6" s="188" t="s">
        <v>795</v>
      </c>
      <c r="E6" s="188" t="s">
        <v>421</v>
      </c>
      <c r="F6" s="188" t="s">
        <v>451</v>
      </c>
      <c r="G6" s="188">
        <v>1400</v>
      </c>
      <c r="H6" s="195" t="s">
        <v>562</v>
      </c>
      <c r="I6" s="243">
        <v>1400</v>
      </c>
      <c r="J6" s="243" t="s">
        <v>562</v>
      </c>
      <c r="K6" s="188">
        <v>2</v>
      </c>
      <c r="L6" s="188">
        <v>2005</v>
      </c>
      <c r="M6" s="244" t="s">
        <v>434</v>
      </c>
      <c r="N6" s="245" t="s">
        <v>562</v>
      </c>
      <c r="O6" s="193">
        <v>11919.7</v>
      </c>
      <c r="P6" s="193" t="s">
        <v>788</v>
      </c>
      <c r="Q6" s="196" t="s">
        <v>412</v>
      </c>
      <c r="R6" s="193" t="s">
        <v>412</v>
      </c>
      <c r="S6" s="197" t="s">
        <v>412</v>
      </c>
      <c r="T6" s="246" t="s">
        <v>792</v>
      </c>
      <c r="U6" s="246" t="s">
        <v>792</v>
      </c>
      <c r="V6" s="246" t="s">
        <v>792</v>
      </c>
      <c r="W6" s="50"/>
    </row>
    <row r="7" spans="2:24" s="47" customFormat="1" ht="38.25">
      <c r="B7" s="188">
        <v>2</v>
      </c>
      <c r="C7" s="188" t="s">
        <v>705</v>
      </c>
      <c r="D7" s="188" t="s">
        <v>796</v>
      </c>
      <c r="E7" s="188" t="s">
        <v>797</v>
      </c>
      <c r="F7" s="188" t="s">
        <v>451</v>
      </c>
      <c r="G7" s="188">
        <v>2370</v>
      </c>
      <c r="H7" s="195" t="s">
        <v>562</v>
      </c>
      <c r="I7" s="243">
        <v>2400</v>
      </c>
      <c r="J7" s="243" t="s">
        <v>562</v>
      </c>
      <c r="K7" s="188">
        <v>5</v>
      </c>
      <c r="L7" s="188">
        <v>2000</v>
      </c>
      <c r="M7" s="244" t="s">
        <v>435</v>
      </c>
      <c r="N7" s="247" t="s">
        <v>562</v>
      </c>
      <c r="O7" s="193" t="s">
        <v>562</v>
      </c>
      <c r="P7" s="193" t="s">
        <v>562</v>
      </c>
      <c r="Q7" s="196" t="s">
        <v>412</v>
      </c>
      <c r="R7" s="193" t="s">
        <v>562</v>
      </c>
      <c r="S7" s="197" t="s">
        <v>412</v>
      </c>
      <c r="T7" s="246" t="s">
        <v>792</v>
      </c>
      <c r="U7" s="246" t="s">
        <v>792</v>
      </c>
      <c r="V7" s="246" t="s">
        <v>792</v>
      </c>
      <c r="W7" s="50"/>
    </row>
    <row r="8" spans="2:24" s="47" customFormat="1" ht="38.25">
      <c r="B8" s="188">
        <v>3</v>
      </c>
      <c r="C8" s="188" t="s">
        <v>704</v>
      </c>
      <c r="D8" s="188" t="s">
        <v>422</v>
      </c>
      <c r="E8" s="188" t="s">
        <v>423</v>
      </c>
      <c r="F8" s="188" t="s">
        <v>450</v>
      </c>
      <c r="G8" s="188">
        <v>800</v>
      </c>
      <c r="H8" s="195" t="s">
        <v>562</v>
      </c>
      <c r="I8" s="243" t="s">
        <v>562</v>
      </c>
      <c r="J8" s="243" t="s">
        <v>562</v>
      </c>
      <c r="K8" s="188">
        <v>2</v>
      </c>
      <c r="L8" s="188">
        <v>1990</v>
      </c>
      <c r="M8" s="244" t="s">
        <v>436</v>
      </c>
      <c r="N8" s="247" t="s">
        <v>562</v>
      </c>
      <c r="O8" s="193" t="s">
        <v>562</v>
      </c>
      <c r="P8" s="193" t="s">
        <v>562</v>
      </c>
      <c r="Q8" s="196" t="s">
        <v>412</v>
      </c>
      <c r="R8" s="193" t="s">
        <v>562</v>
      </c>
      <c r="S8" s="197" t="s">
        <v>412</v>
      </c>
      <c r="T8" s="246" t="s">
        <v>792</v>
      </c>
      <c r="U8" s="246" t="s">
        <v>792</v>
      </c>
      <c r="V8" s="246" t="s">
        <v>792</v>
      </c>
      <c r="W8" s="50"/>
    </row>
    <row r="9" spans="2:24" s="47" customFormat="1" ht="38.25">
      <c r="B9" s="188">
        <v>4</v>
      </c>
      <c r="C9" s="188" t="s">
        <v>703</v>
      </c>
      <c r="D9" s="188" t="s">
        <v>793</v>
      </c>
      <c r="E9" s="188" t="s">
        <v>424</v>
      </c>
      <c r="F9" s="188" t="s">
        <v>451</v>
      </c>
      <c r="G9" s="188">
        <v>2417</v>
      </c>
      <c r="H9" s="195" t="s">
        <v>562</v>
      </c>
      <c r="I9" s="243">
        <v>2500</v>
      </c>
      <c r="J9" s="243" t="s">
        <v>562</v>
      </c>
      <c r="K9" s="188">
        <v>2</v>
      </c>
      <c r="L9" s="188">
        <v>1995</v>
      </c>
      <c r="M9" s="244" t="s">
        <v>437</v>
      </c>
      <c r="N9" s="247" t="s">
        <v>562</v>
      </c>
      <c r="O9" s="193" t="s">
        <v>562</v>
      </c>
      <c r="P9" s="193" t="s">
        <v>562</v>
      </c>
      <c r="Q9" s="196" t="s">
        <v>412</v>
      </c>
      <c r="R9" s="193" t="s">
        <v>562</v>
      </c>
      <c r="S9" s="197" t="s">
        <v>412</v>
      </c>
      <c r="T9" s="246" t="s">
        <v>792</v>
      </c>
      <c r="U9" s="246" t="s">
        <v>792</v>
      </c>
      <c r="V9" s="246" t="s">
        <v>792</v>
      </c>
      <c r="W9" s="50"/>
    </row>
    <row r="10" spans="2:24" s="47" customFormat="1" ht="38.25">
      <c r="B10" s="188">
        <v>5</v>
      </c>
      <c r="C10" s="188" t="s">
        <v>702</v>
      </c>
      <c r="D10" s="188" t="s">
        <v>794</v>
      </c>
      <c r="E10" s="188" t="s">
        <v>425</v>
      </c>
      <c r="F10" s="188" t="s">
        <v>452</v>
      </c>
      <c r="G10" s="188">
        <v>6842</v>
      </c>
      <c r="H10" s="195" t="s">
        <v>562</v>
      </c>
      <c r="I10" s="243">
        <v>3050</v>
      </c>
      <c r="J10" s="243" t="s">
        <v>562</v>
      </c>
      <c r="K10" s="188">
        <v>6</v>
      </c>
      <c r="L10" s="188">
        <v>1997</v>
      </c>
      <c r="M10" s="244" t="s">
        <v>438</v>
      </c>
      <c r="N10" s="247" t="s">
        <v>798</v>
      </c>
      <c r="O10" s="193" t="s">
        <v>562</v>
      </c>
      <c r="P10" s="193" t="s">
        <v>562</v>
      </c>
      <c r="Q10" s="196" t="s">
        <v>412</v>
      </c>
      <c r="R10" s="193" t="s">
        <v>562</v>
      </c>
      <c r="S10" s="197" t="s">
        <v>412</v>
      </c>
      <c r="T10" s="246" t="s">
        <v>792</v>
      </c>
      <c r="U10" s="246" t="s">
        <v>792</v>
      </c>
      <c r="V10" s="246" t="s">
        <v>800</v>
      </c>
      <c r="W10" s="50"/>
    </row>
    <row r="11" spans="2:24" s="47" customFormat="1" ht="38.25">
      <c r="B11" s="188">
        <v>6</v>
      </c>
      <c r="C11" s="188" t="s">
        <v>701</v>
      </c>
      <c r="D11" s="188" t="s">
        <v>426</v>
      </c>
      <c r="E11" s="188" t="s">
        <v>427</v>
      </c>
      <c r="F11" s="188" t="s">
        <v>452</v>
      </c>
      <c r="G11" s="188">
        <v>6842</v>
      </c>
      <c r="H11" s="195" t="s">
        <v>562</v>
      </c>
      <c r="I11" s="243">
        <v>3500</v>
      </c>
      <c r="J11" s="243" t="s">
        <v>562</v>
      </c>
      <c r="K11" s="188">
        <v>6</v>
      </c>
      <c r="L11" s="188">
        <v>1983</v>
      </c>
      <c r="M11" s="244" t="s">
        <v>439</v>
      </c>
      <c r="N11" s="245" t="s">
        <v>799</v>
      </c>
      <c r="O11" s="193" t="s">
        <v>562</v>
      </c>
      <c r="P11" s="193" t="s">
        <v>562</v>
      </c>
      <c r="Q11" s="196" t="s">
        <v>412</v>
      </c>
      <c r="R11" s="193" t="s">
        <v>562</v>
      </c>
      <c r="S11" s="197" t="s">
        <v>412</v>
      </c>
      <c r="T11" s="246" t="s">
        <v>792</v>
      </c>
      <c r="U11" s="246" t="s">
        <v>792</v>
      </c>
      <c r="V11" s="246" t="s">
        <v>801</v>
      </c>
      <c r="W11" s="50"/>
    </row>
    <row r="12" spans="2:24" s="47" customFormat="1" ht="38.25">
      <c r="B12" s="188">
        <v>7</v>
      </c>
      <c r="C12" s="188" t="s">
        <v>700</v>
      </c>
      <c r="D12" s="188" t="s">
        <v>428</v>
      </c>
      <c r="E12" s="188" t="s">
        <v>429</v>
      </c>
      <c r="F12" s="248" t="s">
        <v>882</v>
      </c>
      <c r="G12" s="188">
        <v>6842</v>
      </c>
      <c r="H12" s="195" t="s">
        <v>562</v>
      </c>
      <c r="I12" s="243">
        <v>3580</v>
      </c>
      <c r="J12" s="243" t="s">
        <v>562</v>
      </c>
      <c r="K12" s="188">
        <v>6</v>
      </c>
      <c r="L12" s="188">
        <v>1988</v>
      </c>
      <c r="M12" s="244" t="s">
        <v>440</v>
      </c>
      <c r="N12" s="245" t="s">
        <v>803</v>
      </c>
      <c r="O12" s="193" t="s">
        <v>562</v>
      </c>
      <c r="P12" s="193" t="s">
        <v>562</v>
      </c>
      <c r="Q12" s="196" t="s">
        <v>412</v>
      </c>
      <c r="R12" s="193" t="s">
        <v>562</v>
      </c>
      <c r="S12" s="197" t="s">
        <v>412</v>
      </c>
      <c r="T12" s="246" t="s">
        <v>792</v>
      </c>
      <c r="U12" s="246" t="s">
        <v>792</v>
      </c>
      <c r="V12" s="246" t="s">
        <v>802</v>
      </c>
      <c r="W12" s="50"/>
    </row>
    <row r="13" spans="2:24" s="47" customFormat="1" ht="38.25">
      <c r="B13" s="188">
        <v>8</v>
      </c>
      <c r="C13" s="188" t="s">
        <v>699</v>
      </c>
      <c r="D13" s="188" t="s">
        <v>419</v>
      </c>
      <c r="E13" s="188" t="s">
        <v>430</v>
      </c>
      <c r="F13" s="188" t="s">
        <v>452</v>
      </c>
      <c r="G13" s="188">
        <v>11100</v>
      </c>
      <c r="H13" s="195" t="s">
        <v>562</v>
      </c>
      <c r="I13" s="243" t="s">
        <v>562</v>
      </c>
      <c r="J13" s="243" t="s">
        <v>562</v>
      </c>
      <c r="K13" s="188">
        <v>6</v>
      </c>
      <c r="L13" s="188">
        <v>1997</v>
      </c>
      <c r="M13" s="244" t="s">
        <v>441</v>
      </c>
      <c r="N13" s="247" t="s">
        <v>804</v>
      </c>
      <c r="O13" s="193" t="s">
        <v>562</v>
      </c>
      <c r="P13" s="193" t="s">
        <v>562</v>
      </c>
      <c r="Q13" s="196" t="s">
        <v>412</v>
      </c>
      <c r="R13" s="193" t="s">
        <v>562</v>
      </c>
      <c r="S13" s="197" t="s">
        <v>412</v>
      </c>
      <c r="T13" s="246" t="s">
        <v>792</v>
      </c>
      <c r="U13" s="246" t="s">
        <v>792</v>
      </c>
      <c r="V13" s="246" t="s">
        <v>883</v>
      </c>
      <c r="W13" s="50"/>
    </row>
    <row r="14" spans="2:24" s="47" customFormat="1" ht="38.25">
      <c r="B14" s="188">
        <v>9</v>
      </c>
      <c r="C14" s="188" t="s">
        <v>698</v>
      </c>
      <c r="D14" s="188" t="s">
        <v>805</v>
      </c>
      <c r="E14" s="188" t="s">
        <v>806</v>
      </c>
      <c r="F14" s="188" t="s">
        <v>452</v>
      </c>
      <c r="G14" s="188">
        <v>2402</v>
      </c>
      <c r="H14" s="195" t="s">
        <v>562</v>
      </c>
      <c r="I14" s="243">
        <v>1350</v>
      </c>
      <c r="J14" s="243" t="s">
        <v>562</v>
      </c>
      <c r="K14" s="188">
        <v>6</v>
      </c>
      <c r="L14" s="188">
        <v>2004</v>
      </c>
      <c r="M14" s="244" t="s">
        <v>442</v>
      </c>
      <c r="N14" s="247" t="s">
        <v>807</v>
      </c>
      <c r="O14" s="193">
        <v>34900</v>
      </c>
      <c r="P14" s="193" t="s">
        <v>788</v>
      </c>
      <c r="Q14" s="196" t="s">
        <v>412</v>
      </c>
      <c r="R14" s="193" t="s">
        <v>412</v>
      </c>
      <c r="S14" s="197" t="s">
        <v>412</v>
      </c>
      <c r="T14" s="246" t="s">
        <v>792</v>
      </c>
      <c r="U14" s="246" t="s">
        <v>792</v>
      </c>
      <c r="V14" s="246" t="s">
        <v>801</v>
      </c>
      <c r="W14" s="50"/>
    </row>
    <row r="15" spans="2:24" s="47" customFormat="1" ht="38.25">
      <c r="B15" s="188">
        <v>10</v>
      </c>
      <c r="C15" s="188" t="s">
        <v>697</v>
      </c>
      <c r="D15" s="188" t="s">
        <v>793</v>
      </c>
      <c r="E15" s="188" t="s">
        <v>431</v>
      </c>
      <c r="F15" s="188" t="s">
        <v>452</v>
      </c>
      <c r="G15" s="188">
        <v>2120</v>
      </c>
      <c r="H15" s="188" t="s">
        <v>562</v>
      </c>
      <c r="I15" s="243" t="s">
        <v>562</v>
      </c>
      <c r="J15" s="243" t="s">
        <v>562</v>
      </c>
      <c r="K15" s="188">
        <v>6</v>
      </c>
      <c r="L15" s="188">
        <v>1992</v>
      </c>
      <c r="M15" s="244" t="s">
        <v>443</v>
      </c>
      <c r="N15" s="247" t="s">
        <v>808</v>
      </c>
      <c r="O15" s="193" t="s">
        <v>562</v>
      </c>
      <c r="P15" s="193" t="s">
        <v>562</v>
      </c>
      <c r="Q15" s="196" t="s">
        <v>412</v>
      </c>
      <c r="R15" s="193" t="s">
        <v>562</v>
      </c>
      <c r="S15" s="197" t="s">
        <v>412</v>
      </c>
      <c r="T15" s="246" t="s">
        <v>792</v>
      </c>
      <c r="U15" s="246" t="s">
        <v>792</v>
      </c>
      <c r="V15" s="246" t="s">
        <v>809</v>
      </c>
      <c r="W15" s="50"/>
    </row>
    <row r="16" spans="2:24" s="47" customFormat="1" ht="38.25">
      <c r="B16" s="188">
        <v>11</v>
      </c>
      <c r="C16" s="188" t="s">
        <v>884</v>
      </c>
      <c r="D16" s="188" t="s">
        <v>810</v>
      </c>
      <c r="E16" s="188" t="s">
        <v>432</v>
      </c>
      <c r="F16" s="188" t="s">
        <v>452</v>
      </c>
      <c r="G16" s="188">
        <v>2120</v>
      </c>
      <c r="H16" s="188" t="s">
        <v>562</v>
      </c>
      <c r="I16" s="243">
        <v>400</v>
      </c>
      <c r="J16" s="243" t="s">
        <v>562</v>
      </c>
      <c r="K16" s="188">
        <v>5</v>
      </c>
      <c r="L16" s="188">
        <v>1969</v>
      </c>
      <c r="M16" s="244" t="s">
        <v>444</v>
      </c>
      <c r="N16" s="245" t="s">
        <v>811</v>
      </c>
      <c r="O16" s="193" t="s">
        <v>562</v>
      </c>
      <c r="P16" s="193" t="s">
        <v>562</v>
      </c>
      <c r="Q16" s="196" t="s">
        <v>412</v>
      </c>
      <c r="R16" s="193" t="s">
        <v>562</v>
      </c>
      <c r="S16" s="197" t="s">
        <v>412</v>
      </c>
      <c r="T16" s="246" t="s">
        <v>792</v>
      </c>
      <c r="U16" s="246" t="s">
        <v>792</v>
      </c>
      <c r="V16" s="246" t="s">
        <v>802</v>
      </c>
      <c r="W16" s="50"/>
    </row>
    <row r="17" spans="2:23" s="47" customFormat="1" ht="38.25">
      <c r="B17" s="188">
        <v>12</v>
      </c>
      <c r="C17" s="188" t="s">
        <v>696</v>
      </c>
      <c r="D17" s="188" t="s">
        <v>595</v>
      </c>
      <c r="E17" s="188">
        <v>3524</v>
      </c>
      <c r="F17" s="188" t="s">
        <v>452</v>
      </c>
      <c r="G17" s="188">
        <v>2417</v>
      </c>
      <c r="H17" s="195" t="s">
        <v>562</v>
      </c>
      <c r="I17" s="243">
        <v>1240</v>
      </c>
      <c r="J17" s="243" t="s">
        <v>562</v>
      </c>
      <c r="K17" s="188">
        <v>6</v>
      </c>
      <c r="L17" s="188">
        <v>2001</v>
      </c>
      <c r="M17" s="244" t="s">
        <v>445</v>
      </c>
      <c r="N17" s="247" t="s">
        <v>812</v>
      </c>
      <c r="O17" s="193" t="s">
        <v>562</v>
      </c>
      <c r="P17" s="193" t="s">
        <v>562</v>
      </c>
      <c r="Q17" s="196" t="s">
        <v>412</v>
      </c>
      <c r="R17" s="193" t="s">
        <v>562</v>
      </c>
      <c r="S17" s="197" t="s">
        <v>412</v>
      </c>
      <c r="T17" s="246" t="s">
        <v>792</v>
      </c>
      <c r="U17" s="246" t="s">
        <v>792</v>
      </c>
      <c r="V17" s="246" t="s">
        <v>813</v>
      </c>
      <c r="W17" s="50"/>
    </row>
    <row r="18" spans="2:23" s="47" customFormat="1" ht="38.25">
      <c r="B18" s="188">
        <v>13</v>
      </c>
      <c r="C18" s="188" t="s">
        <v>695</v>
      </c>
      <c r="D18" s="188" t="s">
        <v>814</v>
      </c>
      <c r="E18" s="188" t="s">
        <v>815</v>
      </c>
      <c r="F18" s="188" t="s">
        <v>453</v>
      </c>
      <c r="G18" s="188">
        <v>2800</v>
      </c>
      <c r="H18" s="195" t="s">
        <v>562</v>
      </c>
      <c r="I18" s="243">
        <v>3250</v>
      </c>
      <c r="J18" s="243" t="s">
        <v>562</v>
      </c>
      <c r="K18" s="188">
        <v>7</v>
      </c>
      <c r="L18" s="188">
        <v>1998</v>
      </c>
      <c r="M18" s="244" t="s">
        <v>446</v>
      </c>
      <c r="N18" s="247" t="s">
        <v>816</v>
      </c>
      <c r="O18" s="193" t="s">
        <v>562</v>
      </c>
      <c r="P18" s="193" t="s">
        <v>562</v>
      </c>
      <c r="Q18" s="196" t="s">
        <v>412</v>
      </c>
      <c r="R18" s="193" t="s">
        <v>562</v>
      </c>
      <c r="S18" s="197" t="s">
        <v>412</v>
      </c>
      <c r="T18" s="246" t="s">
        <v>792</v>
      </c>
      <c r="U18" s="246" t="s">
        <v>792</v>
      </c>
      <c r="V18" s="246" t="s">
        <v>883</v>
      </c>
      <c r="W18" s="50"/>
    </row>
    <row r="19" spans="2:23" s="47" customFormat="1" ht="38.25">
      <c r="B19" s="188">
        <v>14</v>
      </c>
      <c r="C19" s="188" t="s">
        <v>885</v>
      </c>
      <c r="D19" s="188" t="s">
        <v>818</v>
      </c>
      <c r="E19" s="188" t="s">
        <v>819</v>
      </c>
      <c r="F19" s="188" t="s">
        <v>453</v>
      </c>
      <c r="G19" s="188">
        <v>2874</v>
      </c>
      <c r="H19" s="195" t="s">
        <v>562</v>
      </c>
      <c r="I19" s="243" t="s">
        <v>562</v>
      </c>
      <c r="J19" s="243" t="s">
        <v>562</v>
      </c>
      <c r="K19" s="188">
        <v>5</v>
      </c>
      <c r="L19" s="188">
        <v>1997</v>
      </c>
      <c r="M19" s="244" t="s">
        <v>447</v>
      </c>
      <c r="N19" s="247" t="s">
        <v>817</v>
      </c>
      <c r="O19" s="193" t="s">
        <v>562</v>
      </c>
      <c r="P19" s="193" t="s">
        <v>562</v>
      </c>
      <c r="Q19" s="196" t="s">
        <v>412</v>
      </c>
      <c r="R19" s="193" t="s">
        <v>562</v>
      </c>
      <c r="S19" s="197" t="s">
        <v>412</v>
      </c>
      <c r="T19" s="246" t="s">
        <v>792</v>
      </c>
      <c r="U19" s="246" t="s">
        <v>792</v>
      </c>
      <c r="V19" s="246" t="s">
        <v>886</v>
      </c>
      <c r="W19" s="50"/>
    </row>
    <row r="20" spans="2:23" s="47" customFormat="1" ht="38.25">
      <c r="B20" s="188">
        <v>15</v>
      </c>
      <c r="C20" s="188" t="s">
        <v>694</v>
      </c>
      <c r="D20" s="188" t="s">
        <v>420</v>
      </c>
      <c r="E20" s="188">
        <v>55424</v>
      </c>
      <c r="F20" s="188" t="s">
        <v>454</v>
      </c>
      <c r="G20" s="188">
        <v>2417</v>
      </c>
      <c r="H20" s="195" t="s">
        <v>562</v>
      </c>
      <c r="I20" s="243">
        <v>860</v>
      </c>
      <c r="J20" s="243" t="s">
        <v>562</v>
      </c>
      <c r="K20" s="188">
        <v>3</v>
      </c>
      <c r="L20" s="188">
        <v>2000</v>
      </c>
      <c r="M20" s="244" t="s">
        <v>448</v>
      </c>
      <c r="N20" s="245" t="s">
        <v>820</v>
      </c>
      <c r="O20" s="193" t="s">
        <v>562</v>
      </c>
      <c r="P20" s="193" t="s">
        <v>562</v>
      </c>
      <c r="Q20" s="196" t="s">
        <v>412</v>
      </c>
      <c r="R20" s="193" t="s">
        <v>562</v>
      </c>
      <c r="S20" s="197" t="s">
        <v>412</v>
      </c>
      <c r="T20" s="246" t="s">
        <v>792</v>
      </c>
      <c r="U20" s="246" t="s">
        <v>792</v>
      </c>
      <c r="V20" s="246" t="s">
        <v>792</v>
      </c>
      <c r="W20" s="50"/>
    </row>
    <row r="21" spans="2:23" s="47" customFormat="1" ht="38.25">
      <c r="B21" s="263">
        <v>16</v>
      </c>
      <c r="C21" s="249" t="s">
        <v>693</v>
      </c>
      <c r="D21" s="249" t="s">
        <v>822</v>
      </c>
      <c r="E21" s="249" t="s">
        <v>433</v>
      </c>
      <c r="F21" s="249" t="s">
        <v>452</v>
      </c>
      <c r="G21" s="249">
        <v>9603</v>
      </c>
      <c r="H21" s="249"/>
      <c r="I21" s="250">
        <v>7590</v>
      </c>
      <c r="J21" s="250"/>
      <c r="K21" s="249">
        <v>5</v>
      </c>
      <c r="L21" s="249">
        <v>1988</v>
      </c>
      <c r="M21" s="251" t="s">
        <v>887</v>
      </c>
      <c r="N21" s="252" t="s">
        <v>888</v>
      </c>
      <c r="O21" s="253"/>
      <c r="P21" s="253"/>
      <c r="Q21" s="302" t="s">
        <v>412</v>
      </c>
      <c r="R21" s="302" t="s">
        <v>562</v>
      </c>
      <c r="S21" s="302" t="s">
        <v>412</v>
      </c>
      <c r="T21" s="246" t="s">
        <v>792</v>
      </c>
      <c r="U21" s="246" t="s">
        <v>792</v>
      </c>
      <c r="V21" s="251" t="s">
        <v>800</v>
      </c>
      <c r="W21" s="50"/>
    </row>
    <row r="22" spans="2:23" s="47" customFormat="1" ht="38.25">
      <c r="B22" s="188">
        <v>17</v>
      </c>
      <c r="C22" s="188" t="s">
        <v>692</v>
      </c>
      <c r="D22" s="188" t="s">
        <v>814</v>
      </c>
      <c r="E22" s="188" t="s">
        <v>821</v>
      </c>
      <c r="F22" s="188" t="s">
        <v>451</v>
      </c>
      <c r="G22" s="188">
        <v>2286</v>
      </c>
      <c r="H22" s="195" t="s">
        <v>562</v>
      </c>
      <c r="I22" s="243">
        <v>850</v>
      </c>
      <c r="J22" s="243" t="s">
        <v>562</v>
      </c>
      <c r="K22" s="188">
        <v>7</v>
      </c>
      <c r="L22" s="188">
        <v>2006</v>
      </c>
      <c r="M22" s="244" t="s">
        <v>449</v>
      </c>
      <c r="N22" s="245" t="s">
        <v>562</v>
      </c>
      <c r="O22" s="193">
        <v>46617</v>
      </c>
      <c r="P22" s="193" t="s">
        <v>788</v>
      </c>
      <c r="Q22" s="196" t="s">
        <v>412</v>
      </c>
      <c r="R22" s="193" t="s">
        <v>412</v>
      </c>
      <c r="S22" s="197" t="s">
        <v>412</v>
      </c>
      <c r="T22" s="246" t="s">
        <v>792</v>
      </c>
      <c r="U22" s="246" t="s">
        <v>792</v>
      </c>
      <c r="V22" s="246" t="s">
        <v>792</v>
      </c>
      <c r="W22" s="50"/>
    </row>
    <row r="23" spans="2:23" s="47" customFormat="1">
      <c r="B23" s="128" t="s">
        <v>3</v>
      </c>
      <c r="C23" s="29" t="s">
        <v>564</v>
      </c>
      <c r="D23" s="19"/>
      <c r="E23" s="19"/>
      <c r="F23" s="19"/>
      <c r="G23" s="19"/>
      <c r="H23" s="48"/>
      <c r="I23" s="19"/>
      <c r="J23" s="19"/>
      <c r="K23" s="19"/>
      <c r="L23" s="19"/>
      <c r="M23" s="19"/>
      <c r="N23" s="19"/>
      <c r="O23" s="186"/>
      <c r="P23" s="186"/>
      <c r="Q23" s="186"/>
      <c r="R23" s="186"/>
      <c r="S23" s="186"/>
      <c r="T23" s="30"/>
      <c r="U23" s="30"/>
      <c r="V23" s="31"/>
      <c r="W23" s="50"/>
    </row>
    <row r="24" spans="2:23" s="47" customFormat="1" ht="63.75">
      <c r="B24" s="188">
        <v>18</v>
      </c>
      <c r="C24" s="188" t="s">
        <v>589</v>
      </c>
      <c r="D24" s="188" t="s">
        <v>595</v>
      </c>
      <c r="E24" s="194">
        <v>3352</v>
      </c>
      <c r="F24" s="188" t="s">
        <v>451</v>
      </c>
      <c r="G24" s="188">
        <v>2417</v>
      </c>
      <c r="H24" s="195">
        <v>75</v>
      </c>
      <c r="I24" s="243">
        <v>1200</v>
      </c>
      <c r="J24" s="243" t="s">
        <v>562</v>
      </c>
      <c r="K24" s="188">
        <v>3</v>
      </c>
      <c r="L24" s="188">
        <v>1998</v>
      </c>
      <c r="M24" s="244" t="s">
        <v>601</v>
      </c>
      <c r="N24" s="245" t="s">
        <v>829</v>
      </c>
      <c r="O24" s="193" t="s">
        <v>562</v>
      </c>
      <c r="P24" s="193" t="s">
        <v>562</v>
      </c>
      <c r="Q24" s="196" t="s">
        <v>412</v>
      </c>
      <c r="R24" s="193" t="s">
        <v>562</v>
      </c>
      <c r="S24" s="197" t="s">
        <v>412</v>
      </c>
      <c r="T24" s="246" t="s">
        <v>827</v>
      </c>
      <c r="U24" s="246" t="s">
        <v>792</v>
      </c>
      <c r="V24" s="246" t="s">
        <v>827</v>
      </c>
      <c r="W24" s="50"/>
    </row>
    <row r="25" spans="2:23" s="47" customFormat="1" ht="63.75">
      <c r="B25" s="188">
        <v>19</v>
      </c>
      <c r="C25" s="188" t="s">
        <v>590</v>
      </c>
      <c r="D25" s="188" t="s">
        <v>598</v>
      </c>
      <c r="E25" s="194" t="s">
        <v>597</v>
      </c>
      <c r="F25" s="188" t="s">
        <v>596</v>
      </c>
      <c r="G25" s="188">
        <v>3595</v>
      </c>
      <c r="H25" s="195">
        <v>36</v>
      </c>
      <c r="I25" s="243" t="s">
        <v>607</v>
      </c>
      <c r="J25" s="243" t="s">
        <v>562</v>
      </c>
      <c r="K25" s="188">
        <v>1</v>
      </c>
      <c r="L25" s="188">
        <v>1991</v>
      </c>
      <c r="M25" s="244" t="s">
        <v>602</v>
      </c>
      <c r="N25" s="247" t="s">
        <v>830</v>
      </c>
      <c r="O25" s="193" t="s">
        <v>562</v>
      </c>
      <c r="P25" s="193" t="s">
        <v>562</v>
      </c>
      <c r="Q25" s="196" t="s">
        <v>412</v>
      </c>
      <c r="R25" s="193" t="s">
        <v>562</v>
      </c>
      <c r="S25" s="197" t="s">
        <v>412</v>
      </c>
      <c r="T25" s="246" t="s">
        <v>827</v>
      </c>
      <c r="U25" s="246" t="s">
        <v>792</v>
      </c>
      <c r="V25" s="246" t="s">
        <v>827</v>
      </c>
      <c r="W25" s="50"/>
    </row>
    <row r="26" spans="2:23" s="47" customFormat="1" ht="63.75">
      <c r="B26" s="188">
        <v>20</v>
      </c>
      <c r="C26" s="188" t="s">
        <v>591</v>
      </c>
      <c r="D26" s="188" t="s">
        <v>598</v>
      </c>
      <c r="E26" s="194">
        <v>5340</v>
      </c>
      <c r="F26" s="188" t="s">
        <v>596</v>
      </c>
      <c r="G26" s="188">
        <v>3922</v>
      </c>
      <c r="H26" s="195">
        <v>46</v>
      </c>
      <c r="I26" s="243">
        <v>5600</v>
      </c>
      <c r="J26" s="243" t="s">
        <v>562</v>
      </c>
      <c r="K26" s="188">
        <v>1</v>
      </c>
      <c r="L26" s="188">
        <v>2005</v>
      </c>
      <c r="M26" s="244" t="s">
        <v>603</v>
      </c>
      <c r="N26" s="247" t="s">
        <v>834</v>
      </c>
      <c r="O26" s="193">
        <v>28500</v>
      </c>
      <c r="P26" s="193" t="s">
        <v>788</v>
      </c>
      <c r="Q26" s="196" t="s">
        <v>412</v>
      </c>
      <c r="R26" s="193" t="s">
        <v>412</v>
      </c>
      <c r="S26" s="197" t="s">
        <v>412</v>
      </c>
      <c r="T26" s="246" t="s">
        <v>827</v>
      </c>
      <c r="U26" s="246" t="s">
        <v>792</v>
      </c>
      <c r="V26" s="246" t="s">
        <v>827</v>
      </c>
      <c r="W26" s="50"/>
    </row>
    <row r="27" spans="2:23" s="47" customFormat="1" ht="63.75">
      <c r="B27" s="188">
        <v>21</v>
      </c>
      <c r="C27" s="188" t="s">
        <v>592</v>
      </c>
      <c r="D27" s="188" t="s">
        <v>831</v>
      </c>
      <c r="E27" s="194" t="s">
        <v>832</v>
      </c>
      <c r="F27" s="188" t="s">
        <v>833</v>
      </c>
      <c r="G27" s="188" t="s">
        <v>562</v>
      </c>
      <c r="H27" s="195" t="s">
        <v>562</v>
      </c>
      <c r="I27" s="243">
        <v>4500</v>
      </c>
      <c r="J27" s="243" t="s">
        <v>562</v>
      </c>
      <c r="K27" s="188" t="s">
        <v>562</v>
      </c>
      <c r="L27" s="188">
        <v>1991</v>
      </c>
      <c r="M27" s="254" t="s">
        <v>604</v>
      </c>
      <c r="N27" s="247" t="s">
        <v>830</v>
      </c>
      <c r="O27" s="193" t="s">
        <v>562</v>
      </c>
      <c r="P27" s="193" t="s">
        <v>562</v>
      </c>
      <c r="Q27" s="196" t="s">
        <v>412</v>
      </c>
      <c r="R27" s="193"/>
      <c r="S27" s="197"/>
      <c r="T27" s="246" t="s">
        <v>827</v>
      </c>
      <c r="U27" s="246" t="s">
        <v>792</v>
      </c>
      <c r="V27" s="246" t="s">
        <v>827</v>
      </c>
      <c r="W27" s="50"/>
    </row>
    <row r="28" spans="2:23" s="47" customFormat="1" ht="63.75">
      <c r="B28" s="188">
        <v>22</v>
      </c>
      <c r="C28" s="188" t="s">
        <v>593</v>
      </c>
      <c r="D28" s="188" t="s">
        <v>600</v>
      </c>
      <c r="E28" s="194" t="s">
        <v>605</v>
      </c>
      <c r="F28" s="188" t="s">
        <v>599</v>
      </c>
      <c r="G28" s="188" t="s">
        <v>562</v>
      </c>
      <c r="H28" s="195" t="s">
        <v>562</v>
      </c>
      <c r="I28" s="243">
        <v>440</v>
      </c>
      <c r="J28" s="243" t="s">
        <v>562</v>
      </c>
      <c r="K28" s="188" t="s">
        <v>562</v>
      </c>
      <c r="L28" s="188">
        <v>2005</v>
      </c>
      <c r="M28" s="244" t="s">
        <v>605</v>
      </c>
      <c r="N28" s="247" t="s">
        <v>828</v>
      </c>
      <c r="O28" s="193" t="s">
        <v>562</v>
      </c>
      <c r="P28" s="193" t="s">
        <v>562</v>
      </c>
      <c r="Q28" s="196" t="s">
        <v>412</v>
      </c>
      <c r="R28" s="193" t="s">
        <v>562</v>
      </c>
      <c r="S28" s="197" t="s">
        <v>562</v>
      </c>
      <c r="T28" s="246" t="s">
        <v>827</v>
      </c>
      <c r="U28" s="246" t="s">
        <v>792</v>
      </c>
      <c r="V28" s="246" t="s">
        <v>827</v>
      </c>
      <c r="W28" s="50"/>
    </row>
    <row r="29" spans="2:23" s="47" customFormat="1" ht="63.75">
      <c r="B29" s="188">
        <v>23</v>
      </c>
      <c r="C29" s="188" t="s">
        <v>594</v>
      </c>
      <c r="D29" s="188" t="s">
        <v>823</v>
      </c>
      <c r="E29" s="194" t="s">
        <v>824</v>
      </c>
      <c r="F29" s="188" t="s">
        <v>825</v>
      </c>
      <c r="G29" s="188" t="s">
        <v>562</v>
      </c>
      <c r="H29" s="195" t="s">
        <v>562</v>
      </c>
      <c r="I29" s="243">
        <v>8500</v>
      </c>
      <c r="J29" s="243" t="s">
        <v>562</v>
      </c>
      <c r="K29" s="188" t="s">
        <v>562</v>
      </c>
      <c r="L29" s="188">
        <v>2008</v>
      </c>
      <c r="M29" s="244" t="s">
        <v>606</v>
      </c>
      <c r="N29" s="245" t="s">
        <v>826</v>
      </c>
      <c r="O29" s="193" t="s">
        <v>562</v>
      </c>
      <c r="P29" s="193" t="s">
        <v>562</v>
      </c>
      <c r="Q29" s="196" t="s">
        <v>412</v>
      </c>
      <c r="R29" s="193" t="s">
        <v>562</v>
      </c>
      <c r="S29" s="197" t="s">
        <v>562</v>
      </c>
      <c r="T29" s="246" t="s">
        <v>827</v>
      </c>
      <c r="U29" s="246" t="s">
        <v>792</v>
      </c>
      <c r="V29" s="246" t="s">
        <v>827</v>
      </c>
      <c r="W29" s="50"/>
    </row>
    <row r="30" spans="2:23" s="47" customFormat="1">
      <c r="B30" s="20"/>
      <c r="C30" s="67"/>
      <c r="D30" s="20"/>
      <c r="E30" s="20"/>
      <c r="F30" s="21"/>
      <c r="G30" s="21"/>
      <c r="H30" s="20"/>
      <c r="I30" s="21"/>
      <c r="J30" s="21"/>
      <c r="K30" s="22"/>
      <c r="L30" s="23"/>
      <c r="M30" s="20"/>
      <c r="N30" s="50"/>
      <c r="O30" s="50"/>
      <c r="P30" s="50"/>
      <c r="Q30" s="182"/>
      <c r="R30" s="182"/>
      <c r="S30" s="182"/>
      <c r="T30" s="182"/>
      <c r="U30" s="50"/>
      <c r="V30" s="50"/>
      <c r="W30" s="50"/>
    </row>
    <row r="31" spans="2:23" s="47" customFormat="1">
      <c r="B31" s="93"/>
      <c r="C31" s="88" t="s">
        <v>52</v>
      </c>
      <c r="D31" s="94"/>
      <c r="E31" s="94"/>
      <c r="F31" s="95"/>
      <c r="G31" s="95"/>
      <c r="H31" s="94"/>
      <c r="I31" s="95"/>
      <c r="J31" s="95"/>
      <c r="K31" s="95"/>
      <c r="L31" s="96"/>
      <c r="M31" s="286" t="s">
        <v>32</v>
      </c>
      <c r="N31" s="286" t="s">
        <v>33</v>
      </c>
      <c r="O31" s="286" t="s">
        <v>27</v>
      </c>
      <c r="P31" s="50"/>
      <c r="Q31" s="182"/>
      <c r="R31" s="50"/>
      <c r="S31" s="50"/>
      <c r="T31" s="50"/>
      <c r="U31" s="50"/>
      <c r="V31" s="50"/>
      <c r="W31" s="50"/>
    </row>
    <row r="32" spans="2:23" s="50" customFormat="1" ht="18.75" customHeight="1">
      <c r="B32" s="271" t="s">
        <v>0</v>
      </c>
      <c r="C32" s="297" t="s">
        <v>51</v>
      </c>
      <c r="D32" s="297" t="s">
        <v>38</v>
      </c>
      <c r="E32" s="297" t="s">
        <v>47</v>
      </c>
      <c r="F32" s="296" t="s">
        <v>44</v>
      </c>
      <c r="G32" s="296" t="s">
        <v>26</v>
      </c>
      <c r="H32" s="296" t="s">
        <v>39</v>
      </c>
      <c r="I32" s="292" t="s">
        <v>789</v>
      </c>
      <c r="J32" s="289" t="s">
        <v>1</v>
      </c>
      <c r="K32" s="290"/>
      <c r="L32" s="291"/>
      <c r="M32" s="287"/>
      <c r="N32" s="287"/>
      <c r="O32" s="287"/>
    </row>
    <row r="33" spans="2:24" s="50" customFormat="1" ht="18.75" customHeight="1">
      <c r="B33" s="271"/>
      <c r="C33" s="297"/>
      <c r="D33" s="297"/>
      <c r="E33" s="297"/>
      <c r="F33" s="296"/>
      <c r="G33" s="296"/>
      <c r="H33" s="296"/>
      <c r="I33" s="292"/>
      <c r="J33" s="97" t="s">
        <v>10</v>
      </c>
      <c r="K33" s="97" t="s">
        <v>12</v>
      </c>
      <c r="L33" s="174" t="s">
        <v>42</v>
      </c>
      <c r="M33" s="288"/>
      <c r="N33" s="288"/>
      <c r="O33" s="288"/>
      <c r="Q33" s="182"/>
      <c r="R33" s="182"/>
      <c r="S33" s="182"/>
    </row>
    <row r="34" spans="2:24" s="47" customFormat="1">
      <c r="B34" s="255" t="s">
        <v>2</v>
      </c>
      <c r="C34" s="256" t="s">
        <v>413</v>
      </c>
      <c r="D34" s="257"/>
      <c r="E34" s="257"/>
      <c r="F34" s="257"/>
      <c r="G34" s="257"/>
      <c r="H34" s="258"/>
      <c r="I34" s="257"/>
      <c r="J34" s="257"/>
      <c r="K34" s="259"/>
      <c r="L34" s="259"/>
      <c r="M34" s="259"/>
      <c r="N34" s="259"/>
      <c r="O34" s="260"/>
      <c r="P34" s="50"/>
      <c r="Q34" s="50"/>
      <c r="R34" s="50"/>
      <c r="S34" s="50"/>
      <c r="T34" s="69"/>
      <c r="U34" s="50"/>
      <c r="V34" s="50"/>
      <c r="W34" s="50"/>
    </row>
    <row r="35" spans="2:24" s="47" customFormat="1" ht="38.25">
      <c r="B35" s="188">
        <v>24</v>
      </c>
      <c r="C35" s="188" t="s">
        <v>455</v>
      </c>
      <c r="D35" s="188" t="s">
        <v>457</v>
      </c>
      <c r="E35" s="188" t="s">
        <v>459</v>
      </c>
      <c r="F35" s="188" t="s">
        <v>562</v>
      </c>
      <c r="G35" s="188">
        <v>1</v>
      </c>
      <c r="H35" s="189">
        <v>1978</v>
      </c>
      <c r="I35" s="193" t="s">
        <v>562</v>
      </c>
      <c r="J35" s="191" t="s">
        <v>412</v>
      </c>
      <c r="K35" s="192" t="s">
        <v>562</v>
      </c>
      <c r="L35" s="192" t="s">
        <v>412</v>
      </c>
      <c r="M35" s="246" t="s">
        <v>792</v>
      </c>
      <c r="N35" s="246" t="s">
        <v>792</v>
      </c>
      <c r="O35" s="246" t="s">
        <v>792</v>
      </c>
      <c r="P35" s="50"/>
      <c r="Q35" s="50"/>
      <c r="R35" s="50"/>
      <c r="S35" s="50"/>
      <c r="T35" s="50"/>
      <c r="U35" s="50"/>
      <c r="V35" s="50"/>
      <c r="W35" s="50"/>
    </row>
    <row r="36" spans="2:24" s="47" customFormat="1" ht="38.25">
      <c r="B36" s="188">
        <v>25</v>
      </c>
      <c r="C36" s="188" t="s">
        <v>456</v>
      </c>
      <c r="D36" s="188" t="s">
        <v>458</v>
      </c>
      <c r="E36" s="188">
        <v>1</v>
      </c>
      <c r="F36" s="188" t="s">
        <v>562</v>
      </c>
      <c r="G36" s="188">
        <v>1</v>
      </c>
      <c r="H36" s="189">
        <v>2005</v>
      </c>
      <c r="I36" s="193" t="s">
        <v>562</v>
      </c>
      <c r="J36" s="191" t="s">
        <v>412</v>
      </c>
      <c r="K36" s="192" t="s">
        <v>562</v>
      </c>
      <c r="L36" s="192" t="s">
        <v>412</v>
      </c>
      <c r="M36" s="246" t="s">
        <v>792</v>
      </c>
      <c r="N36" s="246" t="s">
        <v>792</v>
      </c>
      <c r="O36" s="246" t="s">
        <v>792</v>
      </c>
      <c r="P36" s="50"/>
      <c r="Q36" s="50"/>
      <c r="R36" s="50"/>
      <c r="S36" s="50"/>
      <c r="T36" s="50"/>
      <c r="U36" s="50"/>
      <c r="V36" s="50"/>
      <c r="W36" s="50"/>
    </row>
    <row r="37" spans="2:24" s="47" customFormat="1">
      <c r="B37" s="255" t="s">
        <v>3</v>
      </c>
      <c r="C37" s="256" t="s">
        <v>564</v>
      </c>
      <c r="D37" s="257"/>
      <c r="E37" s="257"/>
      <c r="F37" s="257"/>
      <c r="G37" s="257"/>
      <c r="H37" s="261"/>
      <c r="I37" s="257"/>
      <c r="J37" s="257"/>
      <c r="K37" s="259"/>
      <c r="L37" s="259"/>
      <c r="M37" s="259"/>
      <c r="N37" s="259"/>
      <c r="O37" s="260"/>
      <c r="P37" s="50"/>
      <c r="Q37" s="50"/>
      <c r="R37" s="50"/>
      <c r="S37" s="50"/>
      <c r="T37" s="50"/>
      <c r="U37" s="50"/>
      <c r="V37" s="50"/>
      <c r="W37" s="50"/>
    </row>
    <row r="38" spans="2:24" customFormat="1" ht="51">
      <c r="B38" s="188">
        <v>26</v>
      </c>
      <c r="C38" s="188" t="s">
        <v>610</v>
      </c>
      <c r="D38" s="188" t="s">
        <v>608</v>
      </c>
      <c r="E38" s="262" t="s">
        <v>612</v>
      </c>
      <c r="F38" s="188" t="s">
        <v>562</v>
      </c>
      <c r="G38" s="188">
        <v>1</v>
      </c>
      <c r="H38" s="189">
        <v>2009</v>
      </c>
      <c r="I38" s="190">
        <v>140400</v>
      </c>
      <c r="J38" s="191" t="s">
        <v>412</v>
      </c>
      <c r="K38" s="192" t="s">
        <v>412</v>
      </c>
      <c r="L38" s="192" t="s">
        <v>412</v>
      </c>
      <c r="M38" s="246" t="s">
        <v>827</v>
      </c>
      <c r="N38" s="246" t="s">
        <v>792</v>
      </c>
      <c r="O38" s="246" t="s">
        <v>827</v>
      </c>
      <c r="P38" s="68"/>
      <c r="Q38" s="68"/>
      <c r="R38" s="68"/>
      <c r="S38" s="68"/>
      <c r="T38" s="68"/>
      <c r="U38" s="68"/>
      <c r="V38" s="68"/>
      <c r="W38" s="68"/>
    </row>
    <row r="39" spans="2:24" customFormat="1" ht="51">
      <c r="B39" s="188">
        <v>27</v>
      </c>
      <c r="C39" s="188" t="s">
        <v>611</v>
      </c>
      <c r="D39" s="188" t="s">
        <v>609</v>
      </c>
      <c r="E39" s="188" t="s">
        <v>613</v>
      </c>
      <c r="F39" s="188" t="s">
        <v>562</v>
      </c>
      <c r="G39" s="188">
        <v>1</v>
      </c>
      <c r="H39" s="189">
        <v>1989</v>
      </c>
      <c r="I39" s="193" t="s">
        <v>562</v>
      </c>
      <c r="J39" s="191" t="s">
        <v>412</v>
      </c>
      <c r="K39" s="192" t="s">
        <v>562</v>
      </c>
      <c r="L39" s="192" t="s">
        <v>412</v>
      </c>
      <c r="M39" s="246" t="s">
        <v>827</v>
      </c>
      <c r="N39" s="246" t="s">
        <v>792</v>
      </c>
      <c r="O39" s="246" t="s">
        <v>827</v>
      </c>
      <c r="P39" s="68"/>
      <c r="Q39" s="68"/>
      <c r="R39" s="68"/>
      <c r="S39" s="68"/>
      <c r="T39" s="68"/>
      <c r="U39" s="68"/>
      <c r="V39" s="68"/>
      <c r="W39" s="68"/>
    </row>
    <row r="40" spans="2:24" customFormat="1" ht="15">
      <c r="B40" s="68"/>
      <c r="C40" s="68"/>
      <c r="D40" s="68"/>
      <c r="E40" s="68"/>
      <c r="F40" s="68"/>
      <c r="G40" s="68"/>
      <c r="H40" s="68"/>
      <c r="I40" s="68"/>
      <c r="J40" s="183"/>
      <c r="K40" s="183"/>
      <c r="L40" s="183"/>
      <c r="M40" s="183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4" customFormat="1" ht="1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4" customFormat="1" ht="1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2:24" customFormat="1" ht="1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2:24" customFormat="1" ht="1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2:24">
      <c r="C45" s="68"/>
      <c r="D45" s="68"/>
    </row>
    <row r="46" spans="2:24">
      <c r="C46" s="68"/>
      <c r="D46" s="68"/>
    </row>
    <row r="47" spans="2:24">
      <c r="C47" s="68"/>
      <c r="D47" s="68"/>
    </row>
    <row r="48" spans="2:24">
      <c r="C48" s="68"/>
      <c r="D48" s="68"/>
    </row>
    <row r="49" spans="3:4">
      <c r="C49" s="68"/>
      <c r="D49" s="68"/>
    </row>
    <row r="50" spans="3:4">
      <c r="C50" s="68"/>
      <c r="D50" s="68"/>
    </row>
    <row r="51" spans="3:4">
      <c r="C51" s="68"/>
      <c r="D51" s="68"/>
    </row>
    <row r="52" spans="3:4">
      <c r="C52" s="68"/>
      <c r="D52" s="68"/>
    </row>
    <row r="53" spans="3:4">
      <c r="C53" s="68"/>
      <c r="D53" s="68"/>
    </row>
    <row r="54" spans="3:4">
      <c r="C54" s="68"/>
      <c r="D54" s="68"/>
    </row>
    <row r="55" spans="3:4">
      <c r="C55" s="68"/>
      <c r="D55" s="68"/>
    </row>
    <row r="56" spans="3:4">
      <c r="C56" s="68"/>
      <c r="D56" s="68"/>
    </row>
    <row r="57" spans="3:4">
      <c r="C57" s="68"/>
      <c r="D57" s="68"/>
    </row>
    <row r="58" spans="3:4">
      <c r="C58" s="68"/>
      <c r="D58" s="68"/>
    </row>
    <row r="59" spans="3:4">
      <c r="C59" s="68"/>
      <c r="D59" s="68"/>
    </row>
    <row r="60" spans="3:4">
      <c r="C60" s="68"/>
      <c r="D60" s="68"/>
    </row>
    <row r="61" spans="3:4">
      <c r="C61" s="68"/>
      <c r="D61" s="68"/>
    </row>
    <row r="62" spans="3:4">
      <c r="C62" s="68"/>
      <c r="D62" s="68"/>
    </row>
    <row r="63" spans="3:4">
      <c r="C63" s="68"/>
      <c r="D63" s="68"/>
    </row>
    <row r="64" spans="3:4">
      <c r="C64" s="68"/>
      <c r="D64" s="68"/>
    </row>
    <row r="65" spans="3:4">
      <c r="C65" s="68"/>
      <c r="D65" s="68"/>
    </row>
    <row r="66" spans="3:4">
      <c r="C66" s="68"/>
      <c r="D66" s="68"/>
    </row>
    <row r="67" spans="3:4">
      <c r="C67" s="68"/>
      <c r="D67" s="68"/>
    </row>
    <row r="68" spans="3:4">
      <c r="C68" s="68"/>
      <c r="D68" s="68"/>
    </row>
    <row r="69" spans="3:4">
      <c r="C69" s="68"/>
      <c r="D69" s="68"/>
    </row>
    <row r="70" spans="3:4">
      <c r="C70" s="68"/>
      <c r="D70" s="68"/>
    </row>
    <row r="71" spans="3:4">
      <c r="C71" s="68"/>
      <c r="D71" s="68"/>
    </row>
    <row r="72" spans="3:4">
      <c r="C72" s="68"/>
      <c r="D72" s="68"/>
    </row>
    <row r="73" spans="3:4">
      <c r="C73" s="68"/>
      <c r="D73" s="68"/>
    </row>
    <row r="74" spans="3:4">
      <c r="C74" s="68"/>
      <c r="D74" s="68"/>
    </row>
    <row r="75" spans="3:4">
      <c r="C75" s="68"/>
      <c r="D75" s="68"/>
    </row>
    <row r="76" spans="3:4">
      <c r="C76" s="68"/>
      <c r="D76" s="68"/>
    </row>
    <row r="77" spans="3:4">
      <c r="C77" s="68"/>
      <c r="D77" s="68"/>
    </row>
    <row r="78" spans="3:4">
      <c r="C78" s="68"/>
      <c r="D78" s="68"/>
    </row>
    <row r="79" spans="3:4">
      <c r="C79" s="68"/>
      <c r="D79" s="68"/>
    </row>
    <row r="80" spans="3:4">
      <c r="C80" s="68"/>
      <c r="D80" s="68"/>
    </row>
    <row r="81" spans="3:4">
      <c r="C81" s="68"/>
      <c r="D81" s="68"/>
    </row>
    <row r="82" spans="3:4">
      <c r="C82" s="68"/>
      <c r="D82" s="68"/>
    </row>
    <row r="83" spans="3:4">
      <c r="C83" s="68"/>
      <c r="D83" s="68"/>
    </row>
    <row r="84" spans="3:4">
      <c r="C84" s="68"/>
      <c r="D84" s="68"/>
    </row>
    <row r="85" spans="3:4">
      <c r="C85" s="68"/>
      <c r="D85" s="68"/>
    </row>
    <row r="86" spans="3:4">
      <c r="C86" s="68"/>
      <c r="D86" s="68"/>
    </row>
    <row r="87" spans="3:4">
      <c r="C87" s="68"/>
      <c r="D87" s="68"/>
    </row>
    <row r="88" spans="3:4">
      <c r="C88" s="68"/>
      <c r="D88" s="68"/>
    </row>
    <row r="89" spans="3:4">
      <c r="C89" s="68"/>
      <c r="D89" s="68"/>
    </row>
    <row r="90" spans="3:4">
      <c r="C90" s="68"/>
      <c r="D90" s="68"/>
    </row>
    <row r="91" spans="3:4">
      <c r="C91" s="68"/>
      <c r="D91" s="68"/>
    </row>
    <row r="92" spans="3:4">
      <c r="C92" s="68"/>
      <c r="D92" s="68"/>
    </row>
    <row r="93" spans="3:4">
      <c r="C93" s="68"/>
      <c r="D93" s="68"/>
    </row>
    <row r="94" spans="3:4">
      <c r="C94" s="68"/>
      <c r="D94" s="68"/>
    </row>
    <row r="95" spans="3:4">
      <c r="C95" s="68"/>
      <c r="D95" s="68"/>
    </row>
    <row r="96" spans="3:4">
      <c r="C96" s="68"/>
      <c r="D96" s="68"/>
    </row>
    <row r="97" spans="3:4">
      <c r="C97" s="68"/>
      <c r="D97" s="68"/>
    </row>
    <row r="98" spans="3:4">
      <c r="C98" s="68"/>
      <c r="D98" s="68"/>
    </row>
    <row r="99" spans="3:4">
      <c r="C99" s="68"/>
      <c r="D99" s="68"/>
    </row>
    <row r="100" spans="3:4">
      <c r="C100" s="68"/>
      <c r="D100" s="68"/>
    </row>
    <row r="101" spans="3:4">
      <c r="C101" s="68"/>
      <c r="D101" s="68"/>
    </row>
    <row r="102" spans="3:4">
      <c r="C102" s="68"/>
      <c r="D102" s="68"/>
    </row>
    <row r="103" spans="3:4">
      <c r="C103" s="68"/>
      <c r="D103" s="68"/>
    </row>
    <row r="104" spans="3:4">
      <c r="C104" s="68"/>
      <c r="D104" s="68"/>
    </row>
    <row r="105" spans="3:4">
      <c r="C105" s="68"/>
      <c r="D105" s="68"/>
    </row>
    <row r="106" spans="3:4">
      <c r="C106" s="68"/>
      <c r="D106" s="68"/>
    </row>
    <row r="107" spans="3:4">
      <c r="C107" s="68"/>
      <c r="D107" s="68"/>
    </row>
    <row r="108" spans="3:4">
      <c r="C108" s="68"/>
      <c r="D108" s="68"/>
    </row>
    <row r="109" spans="3:4">
      <c r="C109" s="68"/>
      <c r="D109" s="68"/>
    </row>
    <row r="110" spans="3:4">
      <c r="C110" s="68"/>
      <c r="D110" s="68"/>
    </row>
    <row r="111" spans="3:4">
      <c r="C111" s="68"/>
      <c r="D111" s="68"/>
    </row>
    <row r="112" spans="3:4">
      <c r="C112" s="68"/>
      <c r="D112" s="68"/>
    </row>
    <row r="113" spans="3:4">
      <c r="C113" s="68"/>
      <c r="D113" s="68"/>
    </row>
    <row r="114" spans="3:4">
      <c r="C114" s="68"/>
      <c r="D114" s="68"/>
    </row>
    <row r="115" spans="3:4">
      <c r="C115" s="68"/>
      <c r="D115" s="68"/>
    </row>
    <row r="116" spans="3:4">
      <c r="C116" s="68"/>
      <c r="D116" s="68"/>
    </row>
    <row r="117" spans="3:4">
      <c r="C117" s="68"/>
      <c r="D117" s="68"/>
    </row>
    <row r="118" spans="3:4">
      <c r="C118" s="68"/>
      <c r="D118" s="68"/>
    </row>
    <row r="119" spans="3:4">
      <c r="C119" s="68"/>
      <c r="D119" s="68"/>
    </row>
  </sheetData>
  <mergeCells count="30">
    <mergeCell ref="F32:F33"/>
    <mergeCell ref="F3:F4"/>
    <mergeCell ref="G32:G33"/>
    <mergeCell ref="H32:H33"/>
    <mergeCell ref="B32:B33"/>
    <mergeCell ref="C32:C33"/>
    <mergeCell ref="D32:D33"/>
    <mergeCell ref="E32:E33"/>
    <mergeCell ref="B3:B4"/>
    <mergeCell ref="C3:C4"/>
    <mergeCell ref="D3:E3"/>
    <mergeCell ref="G3:G4"/>
    <mergeCell ref="H3:H4"/>
    <mergeCell ref="U3:U4"/>
    <mergeCell ref="V3:V4"/>
    <mergeCell ref="I3:I4"/>
    <mergeCell ref="J3:J4"/>
    <mergeCell ref="K3:K4"/>
    <mergeCell ref="M3:M4"/>
    <mergeCell ref="O3:O4"/>
    <mergeCell ref="L3:L4"/>
    <mergeCell ref="Q3:S3"/>
    <mergeCell ref="T3:T4"/>
    <mergeCell ref="P3:P4"/>
    <mergeCell ref="N3:N4"/>
    <mergeCell ref="M31:M33"/>
    <mergeCell ref="N31:N33"/>
    <mergeCell ref="O31:O33"/>
    <mergeCell ref="J32:L32"/>
    <mergeCell ref="I32:I33"/>
  </mergeCells>
  <pageMargins left="0.7" right="0.7" top="0.75" bottom="0.75" header="0.3" footer="0.3"/>
  <pageSetup paperSize="9" scale="35" orientation="landscape" r:id="rId1"/>
  <headerFooter>
    <oddHeader>&amp;LZałącznik nr 1d do SIWZ&amp;CGmina Chełmża&amp;RZakładka nr 4</oddHeader>
    <oddFooter>&amp;LUbezpieczenie interesów majątkowych Gminy Chełmża&amp;RStrona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6"/>
  <sheetViews>
    <sheetView zoomScaleNormal="100" workbookViewId="0">
      <selection activeCell="D114" sqref="D114"/>
    </sheetView>
  </sheetViews>
  <sheetFormatPr defaultColWidth="9.140625" defaultRowHeight="12.75"/>
  <cols>
    <col min="1" max="1" width="2.85546875" style="3" customWidth="1"/>
    <col min="2" max="2" width="3.85546875" style="27" customWidth="1"/>
    <col min="3" max="3" width="37.5703125" style="26" customWidth="1"/>
    <col min="4" max="6" width="40.42578125" style="3" customWidth="1"/>
    <col min="7" max="7" width="4.42578125" style="3" customWidth="1"/>
    <col min="8" max="8" width="17.28515625" style="3" customWidth="1"/>
    <col min="9" max="9" width="20.5703125" style="3" customWidth="1"/>
    <col min="10" max="10" width="11.7109375" style="3" customWidth="1"/>
    <col min="11" max="11" width="12.7109375" style="3" customWidth="1"/>
    <col min="12" max="12" width="11.5703125" style="3" bestFit="1" customWidth="1"/>
    <col min="13" max="13" width="20.85546875" style="3" customWidth="1"/>
    <col min="14" max="14" width="18.85546875" style="3" bestFit="1" customWidth="1"/>
    <col min="15" max="15" width="15.5703125" style="3" customWidth="1"/>
    <col min="16" max="16" width="23" style="3" customWidth="1"/>
    <col min="17" max="17" width="13.7109375" style="3" customWidth="1"/>
    <col min="18" max="18" width="12.42578125" style="3" customWidth="1"/>
    <col min="19" max="19" width="33.28515625" style="3" customWidth="1"/>
    <col min="20" max="20" width="17.5703125" style="3" customWidth="1"/>
    <col min="21" max="21" width="13.140625" style="3" customWidth="1"/>
    <col min="22" max="22" width="21.42578125" style="3" customWidth="1"/>
    <col min="23" max="16384" width="9.140625" style="3"/>
  </cols>
  <sheetData>
    <row r="2" spans="2:6" s="26" customFormat="1" ht="33.75" customHeight="1">
      <c r="B2" s="235" t="s">
        <v>0</v>
      </c>
      <c r="C2" s="187" t="s">
        <v>11</v>
      </c>
      <c r="D2" s="187" t="s">
        <v>50</v>
      </c>
      <c r="E2" s="187" t="s">
        <v>29</v>
      </c>
      <c r="F2" s="187" t="s">
        <v>30</v>
      </c>
    </row>
    <row r="3" spans="2:6" s="28" customFormat="1">
      <c r="B3" s="82">
        <v>1</v>
      </c>
      <c r="C3" s="301" t="s">
        <v>413</v>
      </c>
      <c r="D3" s="165" t="s">
        <v>507</v>
      </c>
      <c r="E3" s="236" t="s">
        <v>845</v>
      </c>
      <c r="F3" s="236" t="s">
        <v>845</v>
      </c>
    </row>
    <row r="4" spans="2:6" s="28" customFormat="1">
      <c r="B4" s="82">
        <v>2</v>
      </c>
      <c r="C4" s="301"/>
      <c r="D4" s="214" t="s">
        <v>508</v>
      </c>
      <c r="E4" s="216" t="s">
        <v>845</v>
      </c>
      <c r="F4" s="216" t="s">
        <v>845</v>
      </c>
    </row>
    <row r="5" spans="2:6" s="28" customFormat="1" ht="25.5">
      <c r="B5" s="82">
        <v>3</v>
      </c>
      <c r="C5" s="301"/>
      <c r="D5" s="214" t="s">
        <v>509</v>
      </c>
      <c r="E5" s="216" t="s">
        <v>845</v>
      </c>
      <c r="F5" s="216" t="s">
        <v>845</v>
      </c>
    </row>
    <row r="6" spans="2:6" s="28" customFormat="1" ht="38.25">
      <c r="B6" s="82">
        <v>4</v>
      </c>
      <c r="C6" s="301"/>
      <c r="D6" s="214" t="s">
        <v>510</v>
      </c>
      <c r="E6" s="217" t="s">
        <v>839</v>
      </c>
      <c r="F6" s="216" t="s">
        <v>840</v>
      </c>
    </row>
    <row r="7" spans="2:6" s="28" customFormat="1" ht="25.5">
      <c r="B7" s="82">
        <v>5</v>
      </c>
      <c r="C7" s="301"/>
      <c r="D7" s="214" t="s">
        <v>511</v>
      </c>
      <c r="E7" s="216" t="s">
        <v>845</v>
      </c>
      <c r="F7" s="216" t="s">
        <v>845</v>
      </c>
    </row>
    <row r="8" spans="2:6" s="28" customFormat="1" ht="38.25">
      <c r="B8" s="82">
        <v>6</v>
      </c>
      <c r="C8" s="301"/>
      <c r="D8" s="214" t="s">
        <v>838</v>
      </c>
      <c r="E8" s="217" t="s">
        <v>839</v>
      </c>
      <c r="F8" s="216" t="s">
        <v>840</v>
      </c>
    </row>
    <row r="9" spans="2:6" s="28" customFormat="1">
      <c r="B9" s="82">
        <v>7</v>
      </c>
      <c r="C9" s="301"/>
      <c r="D9" s="214" t="s">
        <v>512</v>
      </c>
      <c r="E9" s="216" t="s">
        <v>845</v>
      </c>
      <c r="F9" s="216" t="s">
        <v>845</v>
      </c>
    </row>
    <row r="10" spans="2:6" s="28" customFormat="1">
      <c r="B10" s="82">
        <v>8</v>
      </c>
      <c r="C10" s="301"/>
      <c r="D10" s="214" t="s">
        <v>460</v>
      </c>
      <c r="E10" s="217" t="s">
        <v>844</v>
      </c>
      <c r="F10" s="216" t="s">
        <v>845</v>
      </c>
    </row>
    <row r="11" spans="2:6" s="28" customFormat="1">
      <c r="B11" s="82">
        <v>9</v>
      </c>
      <c r="C11" s="301"/>
      <c r="D11" s="214" t="s">
        <v>461</v>
      </c>
      <c r="E11" s="217" t="s">
        <v>844</v>
      </c>
      <c r="F11" s="216" t="s">
        <v>845</v>
      </c>
    </row>
    <row r="12" spans="2:6" s="28" customFormat="1">
      <c r="B12" s="82">
        <v>10</v>
      </c>
      <c r="C12" s="301"/>
      <c r="D12" s="214" t="s">
        <v>462</v>
      </c>
      <c r="E12" s="217" t="s">
        <v>844</v>
      </c>
      <c r="F12" s="216" t="s">
        <v>845</v>
      </c>
    </row>
    <row r="13" spans="2:6" s="28" customFormat="1">
      <c r="B13" s="82">
        <v>11</v>
      </c>
      <c r="C13" s="301"/>
      <c r="D13" s="214" t="s">
        <v>463</v>
      </c>
      <c r="E13" s="217" t="s">
        <v>844</v>
      </c>
      <c r="F13" s="216" t="s">
        <v>845</v>
      </c>
    </row>
    <row r="14" spans="2:6" s="28" customFormat="1">
      <c r="B14" s="82">
        <v>12</v>
      </c>
      <c r="C14" s="301"/>
      <c r="D14" s="214" t="s">
        <v>506</v>
      </c>
      <c r="E14" s="217" t="s">
        <v>844</v>
      </c>
      <c r="F14" s="216" t="s">
        <v>846</v>
      </c>
    </row>
    <row r="15" spans="2:6" s="28" customFormat="1">
      <c r="B15" s="82">
        <v>13</v>
      </c>
      <c r="C15" s="301"/>
      <c r="D15" s="214" t="s">
        <v>504</v>
      </c>
      <c r="E15" s="217" t="s">
        <v>844</v>
      </c>
      <c r="F15" s="216" t="s">
        <v>845</v>
      </c>
    </row>
    <row r="16" spans="2:6" s="28" customFormat="1">
      <c r="B16" s="82">
        <v>14</v>
      </c>
      <c r="C16" s="301"/>
      <c r="D16" s="214" t="s">
        <v>513</v>
      </c>
      <c r="E16" s="217" t="s">
        <v>844</v>
      </c>
      <c r="F16" s="216" t="s">
        <v>845</v>
      </c>
    </row>
    <row r="17" spans="2:6" s="28" customFormat="1" ht="38.25">
      <c r="B17" s="82">
        <v>15</v>
      </c>
      <c r="C17" s="301"/>
      <c r="D17" s="214" t="s">
        <v>514</v>
      </c>
      <c r="E17" s="216" t="s">
        <v>853</v>
      </c>
      <c r="F17" s="216" t="s">
        <v>852</v>
      </c>
    </row>
    <row r="18" spans="2:6" s="28" customFormat="1">
      <c r="B18" s="82">
        <v>16</v>
      </c>
      <c r="C18" s="301"/>
      <c r="D18" s="214" t="s">
        <v>464</v>
      </c>
      <c r="E18" s="216" t="s">
        <v>845</v>
      </c>
      <c r="F18" s="216" t="s">
        <v>845</v>
      </c>
    </row>
    <row r="19" spans="2:6" s="28" customFormat="1">
      <c r="B19" s="82">
        <v>17</v>
      </c>
      <c r="C19" s="301"/>
      <c r="D19" s="214" t="s">
        <v>465</v>
      </c>
      <c r="E19" s="217" t="s">
        <v>844</v>
      </c>
      <c r="F19" s="216" t="s">
        <v>845</v>
      </c>
    </row>
    <row r="20" spans="2:6" s="28" customFormat="1">
      <c r="B20" s="82">
        <v>18</v>
      </c>
      <c r="C20" s="301"/>
      <c r="D20" s="214" t="s">
        <v>466</v>
      </c>
      <c r="E20" s="217" t="s">
        <v>844</v>
      </c>
      <c r="F20" s="216" t="s">
        <v>845</v>
      </c>
    </row>
    <row r="21" spans="2:6" s="28" customFormat="1">
      <c r="B21" s="82">
        <v>19</v>
      </c>
      <c r="C21" s="301"/>
      <c r="D21" s="214" t="s">
        <v>467</v>
      </c>
      <c r="E21" s="217" t="s">
        <v>844</v>
      </c>
      <c r="F21" s="216" t="s">
        <v>845</v>
      </c>
    </row>
    <row r="22" spans="2:6" s="28" customFormat="1">
      <c r="B22" s="82">
        <v>20</v>
      </c>
      <c r="C22" s="301"/>
      <c r="D22" s="214" t="s">
        <v>505</v>
      </c>
      <c r="E22" s="216" t="s">
        <v>845</v>
      </c>
      <c r="F22" s="216" t="s">
        <v>845</v>
      </c>
    </row>
    <row r="23" spans="2:6" s="28" customFormat="1">
      <c r="B23" s="82">
        <v>21</v>
      </c>
      <c r="C23" s="301"/>
      <c r="D23" s="214" t="s">
        <v>468</v>
      </c>
      <c r="E23" s="217" t="s">
        <v>844</v>
      </c>
      <c r="F23" s="216" t="s">
        <v>845</v>
      </c>
    </row>
    <row r="24" spans="2:6" s="28" customFormat="1">
      <c r="B24" s="82">
        <v>22</v>
      </c>
      <c r="C24" s="301"/>
      <c r="D24" s="214" t="s">
        <v>469</v>
      </c>
      <c r="E24" s="216" t="s">
        <v>845</v>
      </c>
      <c r="F24" s="216" t="s">
        <v>845</v>
      </c>
    </row>
    <row r="25" spans="2:6" s="28" customFormat="1">
      <c r="B25" s="82">
        <v>23</v>
      </c>
      <c r="C25" s="301"/>
      <c r="D25" s="214" t="s">
        <v>470</v>
      </c>
      <c r="E25" s="216" t="s">
        <v>845</v>
      </c>
      <c r="F25" s="216" t="s">
        <v>845</v>
      </c>
    </row>
    <row r="26" spans="2:6" s="28" customFormat="1">
      <c r="B26" s="82">
        <v>24</v>
      </c>
      <c r="C26" s="301"/>
      <c r="D26" s="214" t="s">
        <v>471</v>
      </c>
      <c r="E26" s="216" t="s">
        <v>845</v>
      </c>
      <c r="F26" s="216" t="s">
        <v>845</v>
      </c>
    </row>
    <row r="27" spans="2:6" s="28" customFormat="1">
      <c r="B27" s="82">
        <v>25</v>
      </c>
      <c r="C27" s="301"/>
      <c r="D27" s="214" t="s">
        <v>472</v>
      </c>
      <c r="E27" s="216" t="s">
        <v>845</v>
      </c>
      <c r="F27" s="216" t="s">
        <v>845</v>
      </c>
    </row>
    <row r="28" spans="2:6" s="28" customFormat="1">
      <c r="B28" s="82">
        <v>26</v>
      </c>
      <c r="C28" s="301"/>
      <c r="D28" s="214" t="s">
        <v>473</v>
      </c>
      <c r="E28" s="216" t="s">
        <v>845</v>
      </c>
      <c r="F28" s="216" t="s">
        <v>845</v>
      </c>
    </row>
    <row r="29" spans="2:6" s="28" customFormat="1">
      <c r="B29" s="82">
        <v>27</v>
      </c>
      <c r="C29" s="301"/>
      <c r="D29" s="214" t="s">
        <v>515</v>
      </c>
      <c r="E29" s="216" t="s">
        <v>845</v>
      </c>
      <c r="F29" s="216" t="s">
        <v>845</v>
      </c>
    </row>
    <row r="30" spans="2:6" s="28" customFormat="1" ht="25.5">
      <c r="B30" s="82">
        <v>28</v>
      </c>
      <c r="C30" s="301"/>
      <c r="D30" s="214" t="s">
        <v>516</v>
      </c>
      <c r="E30" s="216" t="s">
        <v>845</v>
      </c>
      <c r="F30" s="216" t="s">
        <v>845</v>
      </c>
    </row>
    <row r="31" spans="2:6" s="28" customFormat="1">
      <c r="B31" s="82">
        <v>29</v>
      </c>
      <c r="C31" s="301"/>
      <c r="D31" s="214" t="s">
        <v>474</v>
      </c>
      <c r="E31" s="216" t="s">
        <v>845</v>
      </c>
      <c r="F31" s="216" t="s">
        <v>845</v>
      </c>
    </row>
    <row r="32" spans="2:6" s="28" customFormat="1">
      <c r="B32" s="82">
        <v>30</v>
      </c>
      <c r="C32" s="301"/>
      <c r="D32" s="214" t="s">
        <v>475</v>
      </c>
      <c r="E32" s="216" t="s">
        <v>845</v>
      </c>
      <c r="F32" s="216" t="s">
        <v>845</v>
      </c>
    </row>
    <row r="33" spans="2:6" s="28" customFormat="1">
      <c r="B33" s="82">
        <v>31</v>
      </c>
      <c r="C33" s="301"/>
      <c r="D33" s="214" t="s">
        <v>476</v>
      </c>
      <c r="E33" s="216" t="s">
        <v>845</v>
      </c>
      <c r="F33" s="216" t="s">
        <v>845</v>
      </c>
    </row>
    <row r="34" spans="2:6" s="28" customFormat="1">
      <c r="B34" s="82">
        <v>32</v>
      </c>
      <c r="C34" s="301"/>
      <c r="D34" s="214" t="s">
        <v>477</v>
      </c>
      <c r="E34" s="216" t="s">
        <v>845</v>
      </c>
      <c r="F34" s="216" t="s">
        <v>845</v>
      </c>
    </row>
    <row r="35" spans="2:6" s="28" customFormat="1">
      <c r="B35" s="82">
        <v>33</v>
      </c>
      <c r="C35" s="301"/>
      <c r="D35" s="214" t="s">
        <v>478</v>
      </c>
      <c r="E35" s="216" t="s">
        <v>845</v>
      </c>
      <c r="F35" s="216" t="s">
        <v>845</v>
      </c>
    </row>
    <row r="36" spans="2:6" s="28" customFormat="1" ht="25.5">
      <c r="B36" s="82">
        <v>34</v>
      </c>
      <c r="C36" s="301"/>
      <c r="D36" s="214" t="s">
        <v>479</v>
      </c>
      <c r="E36" s="216" t="s">
        <v>845</v>
      </c>
      <c r="F36" s="216" t="s">
        <v>845</v>
      </c>
    </row>
    <row r="37" spans="2:6" s="28" customFormat="1">
      <c r="B37" s="82">
        <v>35</v>
      </c>
      <c r="C37" s="301"/>
      <c r="D37" s="214" t="s">
        <v>480</v>
      </c>
      <c r="E37" s="216" t="s">
        <v>845</v>
      </c>
      <c r="F37" s="216" t="s">
        <v>845</v>
      </c>
    </row>
    <row r="38" spans="2:6" s="28" customFormat="1">
      <c r="B38" s="82">
        <v>36</v>
      </c>
      <c r="C38" s="301"/>
      <c r="D38" s="214" t="s">
        <v>481</v>
      </c>
      <c r="E38" s="216" t="s">
        <v>845</v>
      </c>
      <c r="F38" s="216" t="s">
        <v>845</v>
      </c>
    </row>
    <row r="39" spans="2:6" s="28" customFormat="1">
      <c r="B39" s="82">
        <v>37</v>
      </c>
      <c r="C39" s="301"/>
      <c r="D39" s="214" t="s">
        <v>482</v>
      </c>
      <c r="E39" s="216" t="s">
        <v>845</v>
      </c>
      <c r="F39" s="216" t="s">
        <v>845</v>
      </c>
    </row>
    <row r="40" spans="2:6" s="28" customFormat="1">
      <c r="B40" s="82">
        <v>38</v>
      </c>
      <c r="C40" s="301"/>
      <c r="D40" s="214" t="s">
        <v>483</v>
      </c>
      <c r="E40" s="216" t="s">
        <v>845</v>
      </c>
      <c r="F40" s="216" t="s">
        <v>845</v>
      </c>
    </row>
    <row r="41" spans="2:6" s="28" customFormat="1">
      <c r="B41" s="82">
        <v>39</v>
      </c>
      <c r="C41" s="301"/>
      <c r="D41" s="214" t="s">
        <v>484</v>
      </c>
      <c r="E41" s="216" t="s">
        <v>845</v>
      </c>
      <c r="F41" s="216" t="s">
        <v>845</v>
      </c>
    </row>
    <row r="42" spans="2:6" s="28" customFormat="1">
      <c r="B42" s="82">
        <v>40</v>
      </c>
      <c r="C42" s="301"/>
      <c r="D42" s="214" t="s">
        <v>485</v>
      </c>
      <c r="E42" s="216" t="s">
        <v>845</v>
      </c>
      <c r="F42" s="216" t="s">
        <v>845</v>
      </c>
    </row>
    <row r="43" spans="2:6" s="28" customFormat="1">
      <c r="B43" s="82">
        <v>41</v>
      </c>
      <c r="C43" s="301"/>
      <c r="D43" s="214" t="s">
        <v>486</v>
      </c>
      <c r="E43" s="216" t="s">
        <v>845</v>
      </c>
      <c r="F43" s="216" t="s">
        <v>845</v>
      </c>
    </row>
    <row r="44" spans="2:6" s="28" customFormat="1">
      <c r="B44" s="82">
        <v>42</v>
      </c>
      <c r="C44" s="301"/>
      <c r="D44" s="214" t="s">
        <v>487</v>
      </c>
      <c r="E44" s="216" t="s">
        <v>845</v>
      </c>
      <c r="F44" s="216" t="s">
        <v>845</v>
      </c>
    </row>
    <row r="45" spans="2:6" s="28" customFormat="1">
      <c r="B45" s="82">
        <v>43</v>
      </c>
      <c r="C45" s="301"/>
      <c r="D45" s="214" t="s">
        <v>488</v>
      </c>
      <c r="E45" s="216" t="s">
        <v>845</v>
      </c>
      <c r="F45" s="216" t="s">
        <v>845</v>
      </c>
    </row>
    <row r="46" spans="2:6" s="28" customFormat="1">
      <c r="B46" s="82">
        <v>44</v>
      </c>
      <c r="C46" s="301"/>
      <c r="D46" s="214" t="s">
        <v>488</v>
      </c>
      <c r="E46" s="216" t="s">
        <v>845</v>
      </c>
      <c r="F46" s="216" t="s">
        <v>845</v>
      </c>
    </row>
    <row r="47" spans="2:6" s="28" customFormat="1">
      <c r="B47" s="82">
        <v>45</v>
      </c>
      <c r="C47" s="301"/>
      <c r="D47" s="214" t="s">
        <v>489</v>
      </c>
      <c r="E47" s="216" t="s">
        <v>845</v>
      </c>
      <c r="F47" s="216" t="s">
        <v>845</v>
      </c>
    </row>
    <row r="48" spans="2:6" s="28" customFormat="1">
      <c r="B48" s="82">
        <v>46</v>
      </c>
      <c r="C48" s="301"/>
      <c r="D48" s="214" t="s">
        <v>517</v>
      </c>
      <c r="E48" s="216" t="s">
        <v>845</v>
      </c>
      <c r="F48" s="216" t="s">
        <v>845</v>
      </c>
    </row>
    <row r="49" spans="2:6" s="28" customFormat="1">
      <c r="B49" s="82">
        <v>47</v>
      </c>
      <c r="C49" s="301"/>
      <c r="D49" s="214" t="s">
        <v>490</v>
      </c>
      <c r="E49" s="216" t="s">
        <v>845</v>
      </c>
      <c r="F49" s="216" t="s">
        <v>845</v>
      </c>
    </row>
    <row r="50" spans="2:6" s="28" customFormat="1" ht="25.5">
      <c r="B50" s="82">
        <v>48</v>
      </c>
      <c r="C50" s="301"/>
      <c r="D50" s="214" t="s">
        <v>392</v>
      </c>
      <c r="E50" s="218" t="s">
        <v>847</v>
      </c>
      <c r="F50" s="218" t="s">
        <v>848</v>
      </c>
    </row>
    <row r="51" spans="2:6" s="28" customFormat="1" ht="25.5">
      <c r="B51" s="82">
        <v>49</v>
      </c>
      <c r="C51" s="301"/>
      <c r="D51" s="214" t="s">
        <v>390</v>
      </c>
      <c r="E51" s="218" t="s">
        <v>847</v>
      </c>
      <c r="F51" s="218" t="s">
        <v>848</v>
      </c>
    </row>
    <row r="52" spans="2:6" s="28" customFormat="1" ht="25.5">
      <c r="B52" s="82">
        <v>50</v>
      </c>
      <c r="C52" s="301"/>
      <c r="D52" s="214" t="s">
        <v>391</v>
      </c>
      <c r="E52" s="218" t="s">
        <v>847</v>
      </c>
      <c r="F52" s="218" t="s">
        <v>848</v>
      </c>
    </row>
    <row r="53" spans="2:6" s="28" customFormat="1">
      <c r="B53" s="82">
        <v>51</v>
      </c>
      <c r="C53" s="301"/>
      <c r="D53" s="214" t="s">
        <v>397</v>
      </c>
      <c r="E53" s="216" t="s">
        <v>845</v>
      </c>
      <c r="F53" s="216" t="s">
        <v>845</v>
      </c>
    </row>
    <row r="54" spans="2:6" s="28" customFormat="1" ht="25.5">
      <c r="B54" s="82">
        <v>52</v>
      </c>
      <c r="C54" s="301"/>
      <c r="D54" s="214" t="s">
        <v>491</v>
      </c>
      <c r="E54" s="218" t="s">
        <v>847</v>
      </c>
      <c r="F54" s="218" t="s">
        <v>848</v>
      </c>
    </row>
    <row r="55" spans="2:6" s="28" customFormat="1" ht="25.5">
      <c r="B55" s="82">
        <v>53</v>
      </c>
      <c r="C55" s="301"/>
      <c r="D55" s="214" t="s">
        <v>393</v>
      </c>
      <c r="E55" s="218" t="s">
        <v>847</v>
      </c>
      <c r="F55" s="218" t="s">
        <v>848</v>
      </c>
    </row>
    <row r="56" spans="2:6" s="28" customFormat="1" ht="25.5">
      <c r="B56" s="82">
        <v>54</v>
      </c>
      <c r="C56" s="301"/>
      <c r="D56" s="214" t="s">
        <v>492</v>
      </c>
      <c r="E56" s="218" t="s">
        <v>847</v>
      </c>
      <c r="F56" s="218" t="s">
        <v>848</v>
      </c>
    </row>
    <row r="57" spans="2:6" s="28" customFormat="1" ht="25.5">
      <c r="B57" s="82">
        <v>55</v>
      </c>
      <c r="C57" s="301"/>
      <c r="D57" s="214" t="s">
        <v>493</v>
      </c>
      <c r="E57" s="218" t="s">
        <v>847</v>
      </c>
      <c r="F57" s="218" t="s">
        <v>848</v>
      </c>
    </row>
    <row r="58" spans="2:6" s="28" customFormat="1" ht="25.5">
      <c r="B58" s="82">
        <v>56</v>
      </c>
      <c r="C58" s="301"/>
      <c r="D58" s="214" t="s">
        <v>396</v>
      </c>
      <c r="E58" s="218" t="s">
        <v>847</v>
      </c>
      <c r="F58" s="218" t="s">
        <v>848</v>
      </c>
    </row>
    <row r="59" spans="2:6" s="28" customFormat="1">
      <c r="B59" s="82">
        <v>57</v>
      </c>
      <c r="C59" s="301"/>
      <c r="D59" s="214" t="s">
        <v>494</v>
      </c>
      <c r="E59" s="216" t="s">
        <v>845</v>
      </c>
      <c r="F59" s="216" t="s">
        <v>845</v>
      </c>
    </row>
    <row r="60" spans="2:6" s="28" customFormat="1">
      <c r="B60" s="82">
        <v>58</v>
      </c>
      <c r="C60" s="301"/>
      <c r="D60" s="214" t="s">
        <v>495</v>
      </c>
      <c r="E60" s="216" t="s">
        <v>845</v>
      </c>
      <c r="F60" s="216" t="s">
        <v>845</v>
      </c>
    </row>
    <row r="61" spans="2:6" s="28" customFormat="1">
      <c r="B61" s="82">
        <v>59</v>
      </c>
      <c r="C61" s="301"/>
      <c r="D61" s="214" t="s">
        <v>496</v>
      </c>
      <c r="E61" s="216" t="s">
        <v>845</v>
      </c>
      <c r="F61" s="216" t="s">
        <v>845</v>
      </c>
    </row>
    <row r="62" spans="2:6" s="28" customFormat="1">
      <c r="B62" s="82">
        <v>60</v>
      </c>
      <c r="C62" s="301"/>
      <c r="D62" s="214" t="s">
        <v>497</v>
      </c>
      <c r="E62" s="216" t="s">
        <v>845</v>
      </c>
      <c r="F62" s="216" t="s">
        <v>845</v>
      </c>
    </row>
    <row r="63" spans="2:6" s="28" customFormat="1">
      <c r="B63" s="82">
        <v>61</v>
      </c>
      <c r="C63" s="301"/>
      <c r="D63" s="214" t="s">
        <v>518</v>
      </c>
      <c r="E63" s="216" t="s">
        <v>845</v>
      </c>
      <c r="F63" s="216" t="s">
        <v>845</v>
      </c>
    </row>
    <row r="64" spans="2:6" s="28" customFormat="1">
      <c r="B64" s="82">
        <v>62</v>
      </c>
      <c r="C64" s="301"/>
      <c r="D64" s="214" t="s">
        <v>518</v>
      </c>
      <c r="E64" s="216" t="s">
        <v>845</v>
      </c>
      <c r="F64" s="216" t="s">
        <v>845</v>
      </c>
    </row>
    <row r="65" spans="2:6" s="28" customFormat="1">
      <c r="B65" s="82">
        <v>63</v>
      </c>
      <c r="C65" s="301"/>
      <c r="D65" s="214" t="s">
        <v>518</v>
      </c>
      <c r="E65" s="216" t="s">
        <v>845</v>
      </c>
      <c r="F65" s="216" t="s">
        <v>845</v>
      </c>
    </row>
    <row r="66" spans="2:6" s="28" customFormat="1">
      <c r="B66" s="82">
        <v>64</v>
      </c>
      <c r="C66" s="301"/>
      <c r="D66" s="214" t="s">
        <v>519</v>
      </c>
      <c r="E66" s="216" t="s">
        <v>845</v>
      </c>
      <c r="F66" s="216" t="s">
        <v>845</v>
      </c>
    </row>
    <row r="67" spans="2:6" s="28" customFormat="1">
      <c r="B67" s="82">
        <v>65</v>
      </c>
      <c r="C67" s="301"/>
      <c r="D67" s="214" t="s">
        <v>520</v>
      </c>
      <c r="E67" s="216" t="s">
        <v>845</v>
      </c>
      <c r="F67" s="216" t="s">
        <v>845</v>
      </c>
    </row>
    <row r="68" spans="2:6" s="28" customFormat="1">
      <c r="B68" s="82">
        <v>66</v>
      </c>
      <c r="C68" s="301"/>
      <c r="D68" s="214" t="s">
        <v>521</v>
      </c>
      <c r="E68" s="216" t="s">
        <v>845</v>
      </c>
      <c r="F68" s="216" t="s">
        <v>845</v>
      </c>
    </row>
    <row r="69" spans="2:6" s="28" customFormat="1">
      <c r="B69" s="82">
        <v>67</v>
      </c>
      <c r="C69" s="301"/>
      <c r="D69" s="214" t="s">
        <v>522</v>
      </c>
      <c r="E69" s="216" t="s">
        <v>845</v>
      </c>
      <c r="F69" s="216" t="s">
        <v>845</v>
      </c>
    </row>
    <row r="70" spans="2:6" s="28" customFormat="1">
      <c r="B70" s="82">
        <v>68</v>
      </c>
      <c r="C70" s="301"/>
      <c r="D70" s="214" t="s">
        <v>523</v>
      </c>
      <c r="E70" s="216" t="s">
        <v>845</v>
      </c>
      <c r="F70" s="216" t="s">
        <v>845</v>
      </c>
    </row>
    <row r="71" spans="2:6" s="28" customFormat="1">
      <c r="B71" s="82">
        <v>69</v>
      </c>
      <c r="C71" s="301"/>
      <c r="D71" s="214" t="s">
        <v>524</v>
      </c>
      <c r="E71" s="216" t="s">
        <v>845</v>
      </c>
      <c r="F71" s="216" t="s">
        <v>845</v>
      </c>
    </row>
    <row r="72" spans="2:6" s="28" customFormat="1">
      <c r="B72" s="82">
        <v>70</v>
      </c>
      <c r="C72" s="301"/>
      <c r="D72" s="214" t="s">
        <v>498</v>
      </c>
      <c r="E72" s="216" t="s">
        <v>845</v>
      </c>
      <c r="F72" s="216" t="s">
        <v>845</v>
      </c>
    </row>
    <row r="73" spans="2:6" s="28" customFormat="1">
      <c r="B73" s="82">
        <v>71</v>
      </c>
      <c r="C73" s="301"/>
      <c r="D73" s="214" t="s">
        <v>499</v>
      </c>
      <c r="E73" s="216" t="s">
        <v>845</v>
      </c>
      <c r="F73" s="216" t="s">
        <v>845</v>
      </c>
    </row>
    <row r="74" spans="2:6" s="28" customFormat="1">
      <c r="B74" s="82">
        <v>72</v>
      </c>
      <c r="C74" s="301"/>
      <c r="D74" s="214" t="s">
        <v>395</v>
      </c>
      <c r="E74" s="216" t="s">
        <v>845</v>
      </c>
      <c r="F74" s="216" t="s">
        <v>845</v>
      </c>
    </row>
    <row r="75" spans="2:6" s="28" customFormat="1">
      <c r="B75" s="82">
        <v>73</v>
      </c>
      <c r="C75" s="301"/>
      <c r="D75" s="214" t="s">
        <v>394</v>
      </c>
      <c r="E75" s="216" t="s">
        <v>845</v>
      </c>
      <c r="F75" s="216" t="s">
        <v>845</v>
      </c>
    </row>
    <row r="76" spans="2:6" s="28" customFormat="1">
      <c r="B76" s="82">
        <v>74</v>
      </c>
      <c r="C76" s="301"/>
      <c r="D76" s="214" t="s">
        <v>525</v>
      </c>
      <c r="E76" s="216" t="s">
        <v>845</v>
      </c>
      <c r="F76" s="216" t="s">
        <v>845</v>
      </c>
    </row>
    <row r="77" spans="2:6" s="28" customFormat="1">
      <c r="B77" s="82">
        <v>75</v>
      </c>
      <c r="C77" s="301"/>
      <c r="D77" s="214" t="s">
        <v>526</v>
      </c>
      <c r="E77" s="218" t="s">
        <v>844</v>
      </c>
      <c r="F77" s="218" t="s">
        <v>845</v>
      </c>
    </row>
    <row r="78" spans="2:6" s="28" customFormat="1">
      <c r="B78" s="82">
        <v>76</v>
      </c>
      <c r="C78" s="301"/>
      <c r="D78" s="214" t="s">
        <v>527</v>
      </c>
      <c r="E78" s="216" t="s">
        <v>845</v>
      </c>
      <c r="F78" s="216" t="s">
        <v>845</v>
      </c>
    </row>
    <row r="79" spans="2:6" s="28" customFormat="1">
      <c r="B79" s="82">
        <v>77</v>
      </c>
      <c r="C79" s="301"/>
      <c r="D79" s="214" t="s">
        <v>528</v>
      </c>
      <c r="E79" s="216" t="s">
        <v>845</v>
      </c>
      <c r="F79" s="216" t="s">
        <v>845</v>
      </c>
    </row>
    <row r="80" spans="2:6" s="28" customFormat="1">
      <c r="B80" s="82">
        <v>78</v>
      </c>
      <c r="C80" s="301"/>
      <c r="D80" s="214" t="s">
        <v>528</v>
      </c>
      <c r="E80" s="216" t="s">
        <v>845</v>
      </c>
      <c r="F80" s="216" t="s">
        <v>845</v>
      </c>
    </row>
    <row r="81" spans="2:6" s="28" customFormat="1">
      <c r="B81" s="82">
        <v>79</v>
      </c>
      <c r="C81" s="301"/>
      <c r="D81" s="214" t="s">
        <v>529</v>
      </c>
      <c r="E81" s="216" t="s">
        <v>845</v>
      </c>
      <c r="F81" s="216" t="s">
        <v>845</v>
      </c>
    </row>
    <row r="82" spans="2:6" s="28" customFormat="1">
      <c r="B82" s="82">
        <v>80</v>
      </c>
      <c r="C82" s="301"/>
      <c r="D82" s="214" t="s">
        <v>500</v>
      </c>
      <c r="E82" s="216" t="s">
        <v>845</v>
      </c>
      <c r="F82" s="216" t="s">
        <v>845</v>
      </c>
    </row>
    <row r="83" spans="2:6" s="28" customFormat="1">
      <c r="B83" s="82">
        <v>81</v>
      </c>
      <c r="C83" s="301"/>
      <c r="D83" s="165" t="s">
        <v>501</v>
      </c>
      <c r="E83" s="216" t="s">
        <v>845</v>
      </c>
      <c r="F83" s="216" t="s">
        <v>845</v>
      </c>
    </row>
    <row r="84" spans="2:6" s="28" customFormat="1" ht="25.5">
      <c r="B84" s="82">
        <v>82</v>
      </c>
      <c r="C84" s="301"/>
      <c r="D84" s="165" t="s">
        <v>502</v>
      </c>
      <c r="E84" s="216" t="s">
        <v>845</v>
      </c>
      <c r="F84" s="216" t="s">
        <v>845</v>
      </c>
    </row>
    <row r="85" spans="2:6" s="28" customFormat="1" ht="26.25" thickBot="1">
      <c r="B85" s="135">
        <v>83</v>
      </c>
      <c r="C85" s="301"/>
      <c r="D85" s="215" t="s">
        <v>503</v>
      </c>
      <c r="E85" s="221" t="s">
        <v>845</v>
      </c>
      <c r="F85" s="221" t="s">
        <v>845</v>
      </c>
    </row>
    <row r="86" spans="2:6" s="28" customFormat="1">
      <c r="B86" s="137">
        <v>1</v>
      </c>
      <c r="C86" s="298" t="s">
        <v>565</v>
      </c>
      <c r="D86" s="123" t="s">
        <v>566</v>
      </c>
      <c r="E86" s="222" t="s">
        <v>845</v>
      </c>
      <c r="F86" s="222" t="s">
        <v>845</v>
      </c>
    </row>
    <row r="87" spans="2:6" s="28" customFormat="1">
      <c r="B87" s="82">
        <v>2</v>
      </c>
      <c r="C87" s="301"/>
      <c r="D87" s="9" t="s">
        <v>567</v>
      </c>
      <c r="E87" s="216" t="s">
        <v>845</v>
      </c>
      <c r="F87" s="216" t="s">
        <v>845</v>
      </c>
    </row>
    <row r="88" spans="2:6" s="28" customFormat="1">
      <c r="B88" s="82">
        <v>3</v>
      </c>
      <c r="C88" s="301"/>
      <c r="D88" s="9" t="s">
        <v>568</v>
      </c>
      <c r="E88" s="216" t="s">
        <v>845</v>
      </c>
      <c r="F88" s="216" t="s">
        <v>845</v>
      </c>
    </row>
    <row r="89" spans="2:6" s="28" customFormat="1">
      <c r="B89" s="82">
        <v>4</v>
      </c>
      <c r="C89" s="301"/>
      <c r="D89" s="9" t="s">
        <v>569</v>
      </c>
      <c r="E89" s="216" t="s">
        <v>845</v>
      </c>
      <c r="F89" s="216" t="s">
        <v>845</v>
      </c>
    </row>
    <row r="90" spans="2:6" s="28" customFormat="1">
      <c r="B90" s="82">
        <v>5</v>
      </c>
      <c r="C90" s="301"/>
      <c r="D90" s="9" t="s">
        <v>570</v>
      </c>
      <c r="E90" s="216" t="s">
        <v>845</v>
      </c>
      <c r="F90" s="216" t="s">
        <v>845</v>
      </c>
    </row>
    <row r="91" spans="2:6" s="28" customFormat="1" ht="26.25" thickBot="1">
      <c r="B91" s="135">
        <v>6</v>
      </c>
      <c r="C91" s="301"/>
      <c r="D91" s="118" t="s">
        <v>571</v>
      </c>
      <c r="E91" s="216" t="s">
        <v>845</v>
      </c>
      <c r="F91" s="216" t="s">
        <v>845</v>
      </c>
    </row>
    <row r="92" spans="2:6" s="28" customFormat="1" ht="51.75" thickBot="1">
      <c r="B92" s="219">
        <v>1</v>
      </c>
      <c r="C92" s="220" t="s">
        <v>615</v>
      </c>
      <c r="D92" s="154" t="s">
        <v>620</v>
      </c>
      <c r="E92" s="156" t="s">
        <v>849</v>
      </c>
      <c r="F92" s="156" t="s">
        <v>850</v>
      </c>
    </row>
    <row r="93" spans="2:6" s="28" customFormat="1" ht="38.25">
      <c r="B93" s="147">
        <v>1</v>
      </c>
      <c r="C93" s="301" t="s">
        <v>621</v>
      </c>
      <c r="D93" s="42" t="s">
        <v>626</v>
      </c>
      <c r="E93" s="45" t="s">
        <v>851</v>
      </c>
      <c r="F93" s="45" t="s">
        <v>852</v>
      </c>
    </row>
    <row r="94" spans="2:6" s="28" customFormat="1" ht="25.5">
      <c r="B94" s="82">
        <v>2</v>
      </c>
      <c r="C94" s="301"/>
      <c r="D94" s="42" t="s">
        <v>627</v>
      </c>
      <c r="E94" s="45" t="s">
        <v>858</v>
      </c>
      <c r="F94" s="45" t="s">
        <v>859</v>
      </c>
    </row>
    <row r="95" spans="2:6" s="28" customFormat="1" ht="25.5">
      <c r="B95" s="82">
        <v>3</v>
      </c>
      <c r="C95" s="301"/>
      <c r="D95" s="42" t="s">
        <v>628</v>
      </c>
      <c r="E95" s="45" t="s">
        <v>860</v>
      </c>
      <c r="F95" s="45" t="s">
        <v>852</v>
      </c>
    </row>
    <row r="96" spans="2:6" s="28" customFormat="1">
      <c r="B96" s="82">
        <v>4</v>
      </c>
      <c r="C96" s="301"/>
      <c r="D96" s="42" t="s">
        <v>629</v>
      </c>
      <c r="E96" s="45" t="s">
        <v>856</v>
      </c>
      <c r="F96" s="45" t="s">
        <v>857</v>
      </c>
    </row>
    <row r="97" spans="2:6" s="28" customFormat="1" ht="14.45" customHeight="1">
      <c r="B97" s="82">
        <v>5</v>
      </c>
      <c r="C97" s="301"/>
      <c r="D97" s="42" t="s">
        <v>630</v>
      </c>
      <c r="E97" s="216" t="s">
        <v>845</v>
      </c>
      <c r="F97" s="216" t="s">
        <v>845</v>
      </c>
    </row>
    <row r="98" spans="2:6" s="28" customFormat="1" ht="15" customHeight="1" thickBot="1">
      <c r="B98" s="148">
        <v>6</v>
      </c>
      <c r="C98" s="300"/>
      <c r="D98" s="149" t="s">
        <v>890</v>
      </c>
      <c r="E98" s="216" t="s">
        <v>845</v>
      </c>
      <c r="F98" s="216" t="s">
        <v>845</v>
      </c>
    </row>
    <row r="99" spans="2:6" s="28" customFormat="1" ht="25.5">
      <c r="B99" s="137">
        <v>1</v>
      </c>
      <c r="C99" s="298" t="s">
        <v>636</v>
      </c>
      <c r="D99" s="123" t="s">
        <v>643</v>
      </c>
      <c r="E99" s="125" t="s">
        <v>864</v>
      </c>
      <c r="F99" s="125" t="s">
        <v>865</v>
      </c>
    </row>
    <row r="100" spans="2:6" s="28" customFormat="1" ht="26.25" thickBot="1">
      <c r="B100" s="148">
        <v>2</v>
      </c>
      <c r="C100" s="300"/>
      <c r="D100" s="113" t="s">
        <v>644</v>
      </c>
      <c r="E100" s="115" t="s">
        <v>866</v>
      </c>
      <c r="F100" s="115" t="s">
        <v>865</v>
      </c>
    </row>
    <row r="101" spans="2:6" s="28" customFormat="1" ht="38.25">
      <c r="B101" s="137">
        <v>1</v>
      </c>
      <c r="C101" s="298" t="s">
        <v>649</v>
      </c>
      <c r="D101" s="158" t="s">
        <v>654</v>
      </c>
      <c r="E101" s="234" t="s">
        <v>873</v>
      </c>
      <c r="F101" s="234" t="s">
        <v>869</v>
      </c>
    </row>
    <row r="102" spans="2:6" s="28" customFormat="1" ht="38.25">
      <c r="B102" s="82">
        <v>2</v>
      </c>
      <c r="C102" s="301"/>
      <c r="D102" s="9" t="s">
        <v>655</v>
      </c>
      <c r="E102" s="12" t="s">
        <v>872</v>
      </c>
      <c r="F102" s="12" t="s">
        <v>870</v>
      </c>
    </row>
    <row r="103" spans="2:6" s="28" customFormat="1" ht="38.25">
      <c r="B103" s="82">
        <v>3</v>
      </c>
      <c r="C103" s="301"/>
      <c r="D103" s="9" t="s">
        <v>656</v>
      </c>
      <c r="E103" s="12" t="s">
        <v>871</v>
      </c>
      <c r="F103" s="12" t="s">
        <v>870</v>
      </c>
    </row>
    <row r="104" spans="2:6" s="28" customFormat="1" ht="13.5" thickBot="1">
      <c r="B104" s="148">
        <v>4</v>
      </c>
      <c r="C104" s="300"/>
      <c r="D104" s="113" t="s">
        <v>657</v>
      </c>
      <c r="E104" s="115" t="s">
        <v>845</v>
      </c>
      <c r="F104" s="115" t="s">
        <v>845</v>
      </c>
    </row>
    <row r="105" spans="2:6" s="28" customFormat="1" ht="38.25">
      <c r="B105" s="147">
        <v>1</v>
      </c>
      <c r="C105" s="298" t="s">
        <v>663</v>
      </c>
      <c r="D105" s="42" t="s">
        <v>667</v>
      </c>
      <c r="E105" s="45" t="s">
        <v>874</v>
      </c>
      <c r="F105" s="45" t="s">
        <v>875</v>
      </c>
    </row>
    <row r="106" spans="2:6" s="28" customFormat="1" ht="25.5">
      <c r="B106" s="82">
        <v>2</v>
      </c>
      <c r="C106" s="299"/>
      <c r="D106" s="9" t="s">
        <v>668</v>
      </c>
      <c r="E106" s="12" t="s">
        <v>876</v>
      </c>
      <c r="F106" s="12" t="s">
        <v>877</v>
      </c>
    </row>
  </sheetData>
  <mergeCells count="6">
    <mergeCell ref="C105:C106"/>
    <mergeCell ref="C99:C100"/>
    <mergeCell ref="C101:C104"/>
    <mergeCell ref="C93:C98"/>
    <mergeCell ref="C3:C85"/>
    <mergeCell ref="C86:C91"/>
  </mergeCells>
  <pageMargins left="0.7" right="0.7" top="0.75" bottom="0.75" header="0.3" footer="0.3"/>
  <pageSetup paperSize="9" scale="31" orientation="landscape" r:id="rId1"/>
  <headerFooter>
    <oddHeader>&amp;LZałącznik nr 1d do SIWZ&amp;CGmina Chełmża&amp;RZakładka nr 5</oddHeader>
    <oddFooter>&amp;LUbezpieczenie interesów majątkowych Gminy Chełmża&amp;RStrona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9"/>
  <sheetViews>
    <sheetView zoomScaleNormal="100" workbookViewId="0">
      <selection activeCell="B38" sqref="B38"/>
    </sheetView>
  </sheetViews>
  <sheetFormatPr defaultColWidth="9.140625" defaultRowHeight="0" customHeight="1" zeroHeight="1"/>
  <cols>
    <col min="1" max="1" width="4.28515625" style="4" customWidth="1"/>
    <col min="2" max="2" width="15.140625" style="4" customWidth="1"/>
    <col min="3" max="3" width="32.5703125" style="4" customWidth="1"/>
    <col min="4" max="4" width="15.28515625" style="4" bestFit="1" customWidth="1"/>
    <col min="5" max="5" width="22.85546875" style="4" customWidth="1"/>
    <col min="6" max="6" width="16" style="4" customWidth="1"/>
    <col min="7" max="7" width="12.42578125" style="4" customWidth="1"/>
    <col min="8" max="8" width="16.28515625" style="4" customWidth="1"/>
    <col min="9" max="9" width="28.85546875" style="4" customWidth="1"/>
    <col min="10" max="10" width="16.28515625" style="4" customWidth="1"/>
    <col min="11" max="13" width="9.140625" style="4" customWidth="1"/>
    <col min="14" max="16384" width="9.140625" style="4"/>
  </cols>
  <sheetData>
    <row r="1" spans="2:10" ht="25.5">
      <c r="B1" s="59" t="s">
        <v>67</v>
      </c>
      <c r="C1" s="59" t="s">
        <v>68</v>
      </c>
      <c r="D1" s="59" t="s">
        <v>69</v>
      </c>
      <c r="E1" s="59" t="s">
        <v>70</v>
      </c>
      <c r="F1" s="59" t="s">
        <v>71</v>
      </c>
      <c r="G1" s="59" t="s">
        <v>72</v>
      </c>
      <c r="H1" s="59" t="s">
        <v>73</v>
      </c>
      <c r="I1" s="59" t="s">
        <v>739</v>
      </c>
      <c r="J1" s="59" t="s">
        <v>740</v>
      </c>
    </row>
    <row r="2" spans="2:10" s="28" customFormat="1" ht="12.75">
      <c r="B2" s="181" t="s">
        <v>726</v>
      </c>
      <c r="C2" s="179" t="s">
        <v>723</v>
      </c>
      <c r="D2" s="175" t="s">
        <v>737</v>
      </c>
      <c r="E2" s="176" t="s">
        <v>767</v>
      </c>
      <c r="F2" s="177">
        <v>1229.68</v>
      </c>
      <c r="G2" s="178" t="s">
        <v>562</v>
      </c>
      <c r="H2" s="175" t="s">
        <v>766</v>
      </c>
      <c r="I2" s="179" t="s">
        <v>741</v>
      </c>
      <c r="J2" s="180" t="s">
        <v>750</v>
      </c>
    </row>
    <row r="3" spans="2:10" s="28" customFormat="1" ht="12.75">
      <c r="B3" s="181" t="s">
        <v>726</v>
      </c>
      <c r="C3" s="179" t="s">
        <v>723</v>
      </c>
      <c r="D3" s="175" t="s">
        <v>737</v>
      </c>
      <c r="E3" s="176" t="s">
        <v>768</v>
      </c>
      <c r="F3" s="177">
        <v>123</v>
      </c>
      <c r="G3" s="178" t="s">
        <v>562</v>
      </c>
      <c r="H3" s="175" t="s">
        <v>766</v>
      </c>
      <c r="I3" s="179" t="s">
        <v>742</v>
      </c>
      <c r="J3" s="180" t="s">
        <v>751</v>
      </c>
    </row>
    <row r="4" spans="2:10" s="28" customFormat="1" ht="12.75">
      <c r="B4" s="181" t="s">
        <v>727</v>
      </c>
      <c r="C4" s="179" t="s">
        <v>723</v>
      </c>
      <c r="D4" s="175" t="s">
        <v>737</v>
      </c>
      <c r="E4" s="176" t="s">
        <v>769</v>
      </c>
      <c r="F4" s="177">
        <v>1088.9000000000001</v>
      </c>
      <c r="G4" s="178" t="s">
        <v>562</v>
      </c>
      <c r="H4" s="175" t="s">
        <v>766</v>
      </c>
      <c r="I4" s="179" t="s">
        <v>743</v>
      </c>
      <c r="J4" s="180" t="s">
        <v>752</v>
      </c>
    </row>
    <row r="5" spans="2:10" s="28" customFormat="1" ht="12.75">
      <c r="B5" s="181" t="s">
        <v>728</v>
      </c>
      <c r="C5" s="179" t="s">
        <v>723</v>
      </c>
      <c r="D5" s="175" t="s">
        <v>737</v>
      </c>
      <c r="E5" s="176" t="s">
        <v>770</v>
      </c>
      <c r="F5" s="177">
        <v>93.48</v>
      </c>
      <c r="G5" s="178" t="s">
        <v>562</v>
      </c>
      <c r="H5" s="175" t="s">
        <v>766</v>
      </c>
      <c r="I5" s="179" t="s">
        <v>742</v>
      </c>
      <c r="J5" s="180" t="s">
        <v>753</v>
      </c>
    </row>
    <row r="6" spans="2:10" s="28" customFormat="1" ht="12.75">
      <c r="B6" s="181" t="s">
        <v>728</v>
      </c>
      <c r="C6" s="179" t="s">
        <v>723</v>
      </c>
      <c r="D6" s="175" t="s">
        <v>737</v>
      </c>
      <c r="E6" s="176" t="s">
        <v>771</v>
      </c>
      <c r="F6" s="177">
        <v>380</v>
      </c>
      <c r="G6" s="178" t="s">
        <v>562</v>
      </c>
      <c r="H6" s="175" t="s">
        <v>766</v>
      </c>
      <c r="I6" s="179" t="s">
        <v>741</v>
      </c>
      <c r="J6" s="180" t="s">
        <v>754</v>
      </c>
    </row>
    <row r="7" spans="2:10" s="28" customFormat="1" ht="12.75">
      <c r="B7" s="181" t="s">
        <v>728</v>
      </c>
      <c r="C7" s="179" t="s">
        <v>723</v>
      </c>
      <c r="D7" s="175" t="s">
        <v>737</v>
      </c>
      <c r="E7" s="176" t="s">
        <v>770</v>
      </c>
      <c r="F7" s="177">
        <v>93.48</v>
      </c>
      <c r="G7" s="178" t="s">
        <v>562</v>
      </c>
      <c r="H7" s="175" t="s">
        <v>766</v>
      </c>
      <c r="I7" s="179" t="s">
        <v>741</v>
      </c>
      <c r="J7" s="180" t="s">
        <v>754</v>
      </c>
    </row>
    <row r="8" spans="2:10" s="28" customFormat="1" ht="12.75">
      <c r="B8" s="181" t="s">
        <v>728</v>
      </c>
      <c r="C8" s="179" t="s">
        <v>723</v>
      </c>
      <c r="D8" s="175" t="s">
        <v>737</v>
      </c>
      <c r="E8" s="176" t="s">
        <v>772</v>
      </c>
      <c r="F8" s="177">
        <v>8596.27</v>
      </c>
      <c r="G8" s="178" t="s">
        <v>562</v>
      </c>
      <c r="H8" s="175" t="s">
        <v>766</v>
      </c>
      <c r="I8" s="179" t="s">
        <v>744</v>
      </c>
      <c r="J8" s="180" t="s">
        <v>755</v>
      </c>
    </row>
    <row r="9" spans="2:10" s="28" customFormat="1" ht="12.75">
      <c r="B9" s="181" t="s">
        <v>729</v>
      </c>
      <c r="C9" s="179" t="s">
        <v>723</v>
      </c>
      <c r="D9" s="175" t="s">
        <v>737</v>
      </c>
      <c r="E9" s="176" t="s">
        <v>773</v>
      </c>
      <c r="F9" s="177">
        <v>3092.57</v>
      </c>
      <c r="G9" s="178" t="s">
        <v>562</v>
      </c>
      <c r="H9" s="175" t="s">
        <v>766</v>
      </c>
      <c r="I9" s="179" t="s">
        <v>743</v>
      </c>
      <c r="J9" s="180" t="s">
        <v>756</v>
      </c>
    </row>
    <row r="10" spans="2:10" s="28" customFormat="1" ht="12.75">
      <c r="B10" s="181" t="s">
        <v>728</v>
      </c>
      <c r="C10" s="179" t="s">
        <v>723</v>
      </c>
      <c r="D10" s="175" t="s">
        <v>737</v>
      </c>
      <c r="E10" s="176" t="s">
        <v>774</v>
      </c>
      <c r="F10" s="177">
        <v>4992.88</v>
      </c>
      <c r="G10" s="178" t="s">
        <v>562</v>
      </c>
      <c r="H10" s="175" t="s">
        <v>766</v>
      </c>
      <c r="I10" s="179" t="s">
        <v>741</v>
      </c>
      <c r="J10" s="180" t="s">
        <v>757</v>
      </c>
    </row>
    <row r="11" spans="2:10" s="28" customFormat="1" ht="12.75">
      <c r="B11" s="181" t="s">
        <v>728</v>
      </c>
      <c r="C11" s="179" t="s">
        <v>723</v>
      </c>
      <c r="D11" s="175" t="s">
        <v>737</v>
      </c>
      <c r="E11" s="176" t="s">
        <v>775</v>
      </c>
      <c r="F11" s="177">
        <v>123</v>
      </c>
      <c r="G11" s="178" t="s">
        <v>562</v>
      </c>
      <c r="H11" s="175" t="s">
        <v>766</v>
      </c>
      <c r="I11" s="179" t="s">
        <v>745</v>
      </c>
      <c r="J11" s="180" t="s">
        <v>756</v>
      </c>
    </row>
    <row r="12" spans="2:10" s="28" customFormat="1" ht="12.75">
      <c r="B12" s="181" t="s">
        <v>730</v>
      </c>
      <c r="C12" s="179" t="s">
        <v>723</v>
      </c>
      <c r="D12" s="175" t="s">
        <v>737</v>
      </c>
      <c r="E12" s="176" t="s">
        <v>776</v>
      </c>
      <c r="F12" s="177">
        <v>1071.6400000000001</v>
      </c>
      <c r="G12" s="178" t="s">
        <v>562</v>
      </c>
      <c r="H12" s="175" t="s">
        <v>766</v>
      </c>
      <c r="I12" s="179" t="s">
        <v>746</v>
      </c>
      <c r="J12" s="180" t="s">
        <v>758</v>
      </c>
    </row>
    <row r="13" spans="2:10" s="28" customFormat="1" ht="12.75">
      <c r="B13" s="181" t="s">
        <v>728</v>
      </c>
      <c r="C13" s="179" t="s">
        <v>723</v>
      </c>
      <c r="D13" s="175" t="s">
        <v>737</v>
      </c>
      <c r="E13" s="176" t="s">
        <v>777</v>
      </c>
      <c r="F13" s="177">
        <v>123</v>
      </c>
      <c r="G13" s="178" t="s">
        <v>562</v>
      </c>
      <c r="H13" s="175" t="s">
        <v>766</v>
      </c>
      <c r="I13" s="179" t="s">
        <v>741</v>
      </c>
      <c r="J13" s="180" t="s">
        <v>759</v>
      </c>
    </row>
    <row r="14" spans="2:10" s="28" customFormat="1" ht="12.75">
      <c r="B14" s="181" t="s">
        <v>728</v>
      </c>
      <c r="C14" s="179" t="s">
        <v>723</v>
      </c>
      <c r="D14" s="175" t="s">
        <v>737</v>
      </c>
      <c r="E14" s="176" t="s">
        <v>777</v>
      </c>
      <c r="F14" s="177">
        <v>123</v>
      </c>
      <c r="G14" s="178" t="s">
        <v>562</v>
      </c>
      <c r="H14" s="175" t="s">
        <v>766</v>
      </c>
      <c r="I14" s="179" t="s">
        <v>741</v>
      </c>
      <c r="J14" s="180" t="s">
        <v>760</v>
      </c>
    </row>
    <row r="15" spans="2:10" s="28" customFormat="1" ht="12.75">
      <c r="B15" s="181" t="s">
        <v>728</v>
      </c>
      <c r="C15" s="179" t="s">
        <v>723</v>
      </c>
      <c r="D15" s="175" t="s">
        <v>737</v>
      </c>
      <c r="E15" s="176" t="s">
        <v>778</v>
      </c>
      <c r="F15" s="177">
        <v>123</v>
      </c>
      <c r="G15" s="178" t="s">
        <v>562</v>
      </c>
      <c r="H15" s="175" t="s">
        <v>766</v>
      </c>
      <c r="I15" s="179" t="s">
        <v>741</v>
      </c>
      <c r="J15" s="180" t="s">
        <v>761</v>
      </c>
    </row>
    <row r="16" spans="2:10" s="28" customFormat="1" ht="12.75">
      <c r="B16" s="181" t="s">
        <v>731</v>
      </c>
      <c r="C16" s="179" t="s">
        <v>723</v>
      </c>
      <c r="D16" s="175" t="s">
        <v>737</v>
      </c>
      <c r="E16" s="176" t="s">
        <v>772</v>
      </c>
      <c r="F16" s="177">
        <v>62682.03</v>
      </c>
      <c r="G16" s="178" t="s">
        <v>562</v>
      </c>
      <c r="H16" s="175" t="s">
        <v>766</v>
      </c>
      <c r="I16" s="179" t="s">
        <v>744</v>
      </c>
      <c r="J16" s="180" t="s">
        <v>761</v>
      </c>
    </row>
    <row r="17" spans="2:10" s="28" customFormat="1" ht="12.75">
      <c r="B17" s="181" t="s">
        <v>732</v>
      </c>
      <c r="C17" s="179" t="s">
        <v>724</v>
      </c>
      <c r="D17" s="175" t="s">
        <v>738</v>
      </c>
      <c r="E17" s="176" t="s">
        <v>779</v>
      </c>
      <c r="F17" s="177">
        <v>245</v>
      </c>
      <c r="G17" s="178" t="s">
        <v>562</v>
      </c>
      <c r="H17" s="175" t="s">
        <v>766</v>
      </c>
      <c r="I17" s="179" t="s">
        <v>747</v>
      </c>
      <c r="J17" s="180" t="s">
        <v>762</v>
      </c>
    </row>
    <row r="18" spans="2:10" s="28" customFormat="1" ht="12.75">
      <c r="B18" s="181" t="s">
        <v>733</v>
      </c>
      <c r="C18" s="179" t="s">
        <v>725</v>
      </c>
      <c r="D18" s="175" t="s">
        <v>10</v>
      </c>
      <c r="E18" s="176" t="s">
        <v>780</v>
      </c>
      <c r="F18" s="177">
        <v>2741.89</v>
      </c>
      <c r="G18" s="178" t="s">
        <v>562</v>
      </c>
      <c r="H18" s="175" t="s">
        <v>766</v>
      </c>
      <c r="I18" s="179" t="s">
        <v>748</v>
      </c>
      <c r="J18" s="180" t="s">
        <v>750</v>
      </c>
    </row>
    <row r="19" spans="2:10" s="28" customFormat="1" ht="12.75">
      <c r="B19" s="181" t="s">
        <v>734</v>
      </c>
      <c r="C19" s="179" t="s">
        <v>723</v>
      </c>
      <c r="D19" s="175" t="s">
        <v>737</v>
      </c>
      <c r="E19" s="176" t="s">
        <v>781</v>
      </c>
      <c r="F19" s="177">
        <v>123</v>
      </c>
      <c r="G19" s="178" t="s">
        <v>562</v>
      </c>
      <c r="H19" s="175" t="s">
        <v>766</v>
      </c>
      <c r="I19" s="179" t="s">
        <v>749</v>
      </c>
      <c r="J19" s="180" t="s">
        <v>763</v>
      </c>
    </row>
    <row r="20" spans="2:10" s="28" customFormat="1" ht="12.75">
      <c r="B20" s="181" t="s">
        <v>734</v>
      </c>
      <c r="C20" s="179" t="s">
        <v>723</v>
      </c>
      <c r="D20" s="175" t="s">
        <v>737</v>
      </c>
      <c r="E20" s="176" t="s">
        <v>782</v>
      </c>
      <c r="F20" s="177">
        <v>123</v>
      </c>
      <c r="G20" s="178" t="s">
        <v>562</v>
      </c>
      <c r="H20" s="175" t="s">
        <v>766</v>
      </c>
      <c r="I20" s="179" t="s">
        <v>741</v>
      </c>
      <c r="J20" s="180" t="s">
        <v>764</v>
      </c>
    </row>
    <row r="21" spans="2:10" s="28" customFormat="1" ht="12.75">
      <c r="B21" s="181" t="s">
        <v>734</v>
      </c>
      <c r="C21" s="179" t="s">
        <v>723</v>
      </c>
      <c r="D21" s="175" t="s">
        <v>737</v>
      </c>
      <c r="E21" s="176" t="s">
        <v>783</v>
      </c>
      <c r="F21" s="177">
        <v>123</v>
      </c>
      <c r="G21" s="178" t="s">
        <v>562</v>
      </c>
      <c r="H21" s="175" t="s">
        <v>766</v>
      </c>
      <c r="I21" s="179" t="s">
        <v>741</v>
      </c>
      <c r="J21" s="180" t="s">
        <v>753</v>
      </c>
    </row>
    <row r="22" spans="2:10" s="28" customFormat="1" ht="12.75">
      <c r="B22" s="181" t="s">
        <v>734</v>
      </c>
      <c r="C22" s="179" t="s">
        <v>723</v>
      </c>
      <c r="D22" s="175" t="s">
        <v>737</v>
      </c>
      <c r="E22" s="176" t="s">
        <v>784</v>
      </c>
      <c r="F22" s="177">
        <v>123</v>
      </c>
      <c r="G22" s="178" t="s">
        <v>562</v>
      </c>
      <c r="H22" s="175" t="s">
        <v>766</v>
      </c>
      <c r="I22" s="179" t="s">
        <v>742</v>
      </c>
      <c r="J22" s="180" t="s">
        <v>753</v>
      </c>
    </row>
    <row r="23" spans="2:10" s="28" customFormat="1" ht="12.75">
      <c r="B23" s="181" t="s">
        <v>734</v>
      </c>
      <c r="C23" s="179" t="s">
        <v>723</v>
      </c>
      <c r="D23" s="175" t="s">
        <v>737</v>
      </c>
      <c r="E23" s="176" t="s">
        <v>785</v>
      </c>
      <c r="F23" s="177">
        <v>123</v>
      </c>
      <c r="G23" s="178" t="s">
        <v>562</v>
      </c>
      <c r="H23" s="175" t="s">
        <v>766</v>
      </c>
      <c r="I23" s="179" t="s">
        <v>741</v>
      </c>
      <c r="J23" s="180" t="s">
        <v>763</v>
      </c>
    </row>
    <row r="24" spans="2:10" s="28" customFormat="1" ht="12.75">
      <c r="B24" s="181" t="s">
        <v>735</v>
      </c>
      <c r="C24" s="179" t="s">
        <v>723</v>
      </c>
      <c r="D24" s="175" t="s">
        <v>737</v>
      </c>
      <c r="E24" s="176" t="s">
        <v>786</v>
      </c>
      <c r="F24" s="177">
        <v>2100</v>
      </c>
      <c r="G24" s="178" t="s">
        <v>562</v>
      </c>
      <c r="H24" s="175" t="s">
        <v>766</v>
      </c>
      <c r="I24" s="179" t="s">
        <v>747</v>
      </c>
      <c r="J24" s="180" t="s">
        <v>755</v>
      </c>
    </row>
    <row r="25" spans="2:10" s="28" customFormat="1" ht="12.75">
      <c r="B25" s="181" t="s">
        <v>735</v>
      </c>
      <c r="C25" s="179" t="s">
        <v>723</v>
      </c>
      <c r="D25" s="175" t="s">
        <v>737</v>
      </c>
      <c r="E25" s="176" t="s">
        <v>787</v>
      </c>
      <c r="F25" s="177">
        <v>403.44</v>
      </c>
      <c r="G25" s="178" t="s">
        <v>562</v>
      </c>
      <c r="H25" s="175" t="s">
        <v>766</v>
      </c>
      <c r="I25" s="179" t="s">
        <v>747</v>
      </c>
      <c r="J25" s="180" t="s">
        <v>765</v>
      </c>
    </row>
    <row r="26" spans="2:10" s="28" customFormat="1" ht="12.75">
      <c r="B26" s="181" t="s">
        <v>736</v>
      </c>
      <c r="C26" s="179" t="s">
        <v>724</v>
      </c>
      <c r="D26" s="175" t="s">
        <v>738</v>
      </c>
      <c r="E26" s="176" t="s">
        <v>781</v>
      </c>
      <c r="F26" s="177">
        <v>2514.2800000000002</v>
      </c>
      <c r="G26" s="178" t="s">
        <v>562</v>
      </c>
      <c r="H26" s="175" t="s">
        <v>766</v>
      </c>
      <c r="I26" s="179" t="s">
        <v>741</v>
      </c>
      <c r="J26" s="180" t="s">
        <v>756</v>
      </c>
    </row>
    <row r="27" spans="2:10" s="28" customFormat="1" ht="12.75">
      <c r="C27" s="16"/>
      <c r="D27" s="4"/>
      <c r="F27" s="73">
        <f>SUBTOTAL(109,Tabela1[Wypłata])</f>
        <v>92555.54</v>
      </c>
      <c r="G27" s="73"/>
    </row>
    <row r="28" spans="2:10" ht="12.75"/>
    <row r="29" spans="2:10" ht="15.75" customHeight="1">
      <c r="C29" s="74" t="s">
        <v>68</v>
      </c>
      <c r="D29" s="74">
        <v>2016</v>
      </c>
      <c r="E29" s="74">
        <v>2017</v>
      </c>
      <c r="F29" s="74">
        <v>2018</v>
      </c>
      <c r="G29" s="74">
        <v>2019</v>
      </c>
      <c r="I29" s="184"/>
    </row>
    <row r="30" spans="2:10" ht="24" customHeight="1">
      <c r="C30" s="75" t="s">
        <v>75</v>
      </c>
      <c r="D30" s="237">
        <f>F2</f>
        <v>1229.68</v>
      </c>
      <c r="E30" s="237">
        <f>SUM(F3:F10,F16)</f>
        <v>81142.61</v>
      </c>
      <c r="F30" s="237">
        <f>SUM(F11:F15,F17,F19:F24,F26)-I29</f>
        <v>7037.92</v>
      </c>
      <c r="G30" s="237">
        <f>SUM(F25)</f>
        <v>403.44</v>
      </c>
      <c r="I30" s="80"/>
    </row>
    <row r="31" spans="2:10" ht="24" customHeight="1">
      <c r="C31" s="75" t="s">
        <v>76</v>
      </c>
      <c r="D31" s="238"/>
      <c r="E31" s="237">
        <f>F18</f>
        <v>2741.89</v>
      </c>
      <c r="F31" s="238"/>
      <c r="G31" s="238"/>
    </row>
    <row r="32" spans="2:10" ht="24" customHeight="1">
      <c r="C32" s="75" t="s">
        <v>77</v>
      </c>
      <c r="D32" s="76"/>
      <c r="E32" s="76"/>
      <c r="F32" s="76"/>
      <c r="G32" s="76"/>
    </row>
    <row r="33" spans="3:10" ht="15" customHeight="1">
      <c r="C33" s="77" t="s">
        <v>78</v>
      </c>
      <c r="D33" s="77">
        <f>SUM(D30:D32)</f>
        <v>1229.68</v>
      </c>
      <c r="E33" s="77">
        <f>SUM(E30:E32)</f>
        <v>83884.5</v>
      </c>
      <c r="F33" s="77">
        <f>SUM(F30:F32)</f>
        <v>7037.92</v>
      </c>
      <c r="G33" s="77">
        <f>SUM(G30:G32)</f>
        <v>403.44</v>
      </c>
      <c r="H33" s="78">
        <f>SUM(D33:G33)</f>
        <v>92555.54</v>
      </c>
      <c r="I33" s="78"/>
      <c r="J33" s="78"/>
    </row>
    <row r="34" spans="3:10" ht="24" customHeight="1">
      <c r="C34" s="75" t="s">
        <v>74</v>
      </c>
      <c r="D34" s="238"/>
      <c r="E34" s="238"/>
      <c r="F34" s="237"/>
      <c r="G34" s="238"/>
    </row>
    <row r="35" spans="3:10" ht="24" customHeight="1">
      <c r="C35" s="75" t="s">
        <v>79</v>
      </c>
      <c r="D35" s="238"/>
      <c r="E35" s="238"/>
      <c r="F35" s="238"/>
      <c r="G35" s="238"/>
    </row>
    <row r="36" spans="3:10" ht="24" customHeight="1">
      <c r="C36" s="75" t="s">
        <v>80</v>
      </c>
      <c r="D36" s="238"/>
      <c r="E36" s="238"/>
      <c r="F36" s="238"/>
      <c r="G36" s="238"/>
    </row>
    <row r="37" spans="3:10" ht="24" customHeight="1">
      <c r="C37" s="75" t="s">
        <v>77</v>
      </c>
      <c r="D37" s="76"/>
      <c r="E37" s="76"/>
      <c r="F37" s="76"/>
      <c r="G37" s="76"/>
    </row>
    <row r="38" spans="3:10" ht="15" customHeight="1">
      <c r="C38" s="77" t="s">
        <v>78</v>
      </c>
      <c r="D38" s="77">
        <f>SUM(D34:D37)</f>
        <v>0</v>
      </c>
      <c r="E38" s="77">
        <f>SUM(E34:E37)</f>
        <v>0</v>
      </c>
      <c r="F38" s="77">
        <f>SUM(F34:F37)</f>
        <v>0</v>
      </c>
      <c r="G38" s="77">
        <f>SUM(G34:G37)</f>
        <v>0</v>
      </c>
      <c r="H38" s="78">
        <f>SUM(D38:G38)</f>
        <v>0</v>
      </c>
      <c r="I38" s="78"/>
      <c r="J38" s="78"/>
    </row>
    <row r="39" spans="3:10" ht="15" customHeight="1">
      <c r="C39" s="79"/>
      <c r="E39" s="80"/>
      <c r="F39" s="80"/>
      <c r="G39" s="80"/>
      <c r="H39" s="80"/>
      <c r="I39" s="80"/>
      <c r="J39" s="80"/>
    </row>
    <row r="40" spans="3:10" ht="15" customHeight="1"/>
    <row r="41" spans="3:10" ht="15" customHeight="1"/>
    <row r="42" spans="3:10" ht="15" customHeight="1"/>
    <row r="43" spans="3:10" ht="15" customHeight="1"/>
    <row r="44" spans="3:10" ht="15" customHeight="1"/>
    <row r="45" spans="3:10" ht="15" customHeight="1"/>
    <row r="46" spans="3:10" ht="15" customHeight="1"/>
    <row r="47" spans="3:10" ht="15" customHeight="1"/>
    <row r="48" spans="3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4.25" customHeight="1"/>
    <row r="388" ht="14.25" customHeight="1"/>
    <row r="389" ht="14.25" customHeight="1"/>
  </sheetData>
  <dataValidations disablePrompts="1" count="1">
    <dataValidation type="list" allowBlank="1" showInputMessage="1" showErrorMessage="1" sqref="D2:D26">
      <formula1>"OG, KR, EL, PS, OC, NNW OSP, OC p.p.m., AC p.p.m."</formula1>
    </dataValidation>
  </dataValidations>
  <pageMargins left="0.7" right="0.7" top="0.75" bottom="0.75" header="0.3" footer="0.3"/>
  <pageSetup paperSize="9" scale="58" orientation="landscape" r:id="rId1"/>
  <headerFooter>
    <oddHeader>&amp;LZałącznik nr 1d do SIWZ&amp;CGmina Chełmża&amp;RZakładka nr 6</oddHeader>
    <oddFooter>&amp;LUbezpieczenie interesów majątkowych Gminy Chełmża&amp;RStrona &amp;P z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Zakładka nr 1</vt:lpstr>
      <vt:lpstr>Zakładka nr 2</vt:lpstr>
      <vt:lpstr>Zakładka nr 3</vt:lpstr>
      <vt:lpstr>Zakładka nr 4</vt:lpstr>
      <vt:lpstr>Zakładka nr 5</vt:lpstr>
      <vt:lpstr>Zakładka nr 6</vt:lpstr>
      <vt:lpstr>B1090000</vt:lpstr>
      <vt:lpstr>'Zakładka nr 1'!Obszar_wydruku</vt:lpstr>
      <vt:lpstr>'Zakładka nr 2'!Obszar_wydruku</vt:lpstr>
      <vt:lpstr>'Zakładka nr 3'!Obszar_wydruku</vt:lpstr>
      <vt:lpstr>'Zakładka nr 5'!Obszar_wydruku</vt:lpstr>
      <vt:lpstr>'Zakładka nr 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MarianF</cp:lastModifiedBy>
  <dcterms:created xsi:type="dcterms:W3CDTF">2012-01-13T14:07:06Z</dcterms:created>
  <dcterms:modified xsi:type="dcterms:W3CDTF">2019-04-16T13:16:47Z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