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<sst xmlns="http://schemas.openxmlformats.org/spreadsheetml/2006/main" count="157" uniqueCount="81">
  <si>
    <t>Załącznik Nr 6</t>
  </si>
  <si>
    <t>Rady Gminy Chełmża</t>
  </si>
  <si>
    <t>zmieniającej Uchwałę Nr XX/186/04</t>
  </si>
  <si>
    <t xml:space="preserve">z dnia 20 lutego 2004r. w sprawie </t>
  </si>
  <si>
    <t xml:space="preserve">budżetu Gminy na 2004 rok. </t>
  </si>
  <si>
    <t xml:space="preserve">Plan finansowy inwestycji na 2004 rok. </t>
  </si>
  <si>
    <t xml:space="preserve">Dział </t>
  </si>
  <si>
    <t xml:space="preserve">Zadanie </t>
  </si>
  <si>
    <t xml:space="preserve">Termin realiz. </t>
  </si>
  <si>
    <t>Planowana wartość zadania</t>
  </si>
  <si>
    <t xml:space="preserve">Wykonanie </t>
  </si>
  <si>
    <t xml:space="preserve">Źródła finansowania </t>
  </si>
  <si>
    <t>Rozdz.</t>
  </si>
  <si>
    <t xml:space="preserve">do 2003r. </t>
  </si>
  <si>
    <t xml:space="preserve">2004r. </t>
  </si>
  <si>
    <t xml:space="preserve">Zobowiązania z 2003r. </t>
  </si>
  <si>
    <t xml:space="preserve">Środki własne </t>
  </si>
  <si>
    <t xml:space="preserve">Środki SAPARD </t>
  </si>
  <si>
    <t>Środki EFRR i Budżet państwa</t>
  </si>
  <si>
    <t>Kredyt "K" Pożyczka "P"</t>
  </si>
  <si>
    <t xml:space="preserve">Dotacja PFOŚ, GFOŚ , FOGR, EFRWP, Wojewody </t>
  </si>
  <si>
    <t xml:space="preserve">MENiS środki z dopłat </t>
  </si>
  <si>
    <t xml:space="preserve">Grupa budowlana </t>
  </si>
  <si>
    <t xml:space="preserve">Pozostało do wykoania </t>
  </si>
  <si>
    <t>01010</t>
  </si>
  <si>
    <t xml:space="preserve">Uzbrojenie terenu w sieć wodociągową w tym wykonanie dokumentacji </t>
  </si>
  <si>
    <t xml:space="preserve"> </t>
  </si>
  <si>
    <t xml:space="preserve">ZPRR Nr 2 "Modernizacja infrastr. wodoc. w celu popr. jakości wody w Gminie Chełmża" </t>
  </si>
  <si>
    <t>2004 - 2006</t>
  </si>
  <si>
    <t xml:space="preserve">"Sieć wodociągowa wymiana rur azbestowo - cementowych na PCV Kończewice - centrum" </t>
  </si>
  <si>
    <t>P</t>
  </si>
  <si>
    <t>01036</t>
  </si>
  <si>
    <t xml:space="preserve">"Odnowa wsi" </t>
  </si>
  <si>
    <t>Razem dz. 010</t>
  </si>
  <si>
    <t>60016</t>
  </si>
  <si>
    <t xml:space="preserve">Przebudowa drogi gminnej Nr 034 - Pluskowęsy - 1 km </t>
  </si>
  <si>
    <t>Przebudowa drogi w miejscowości Kiełbasin Nr 100547c, 100564c 1 km</t>
  </si>
  <si>
    <t>FOGR</t>
  </si>
  <si>
    <t>Przebudowa drogi w Bogusławkach (0,5 km)</t>
  </si>
  <si>
    <t xml:space="preserve">Przebudowa drogi Nr 004 Skąpe - Dziemiony 2,2 km </t>
  </si>
  <si>
    <t xml:space="preserve">ZPRR Nr 3 "Budowa dróg ułatwiających dostępność do podst. usług oraz ważnych gospodarczo rejonów Gminy Chełmża" </t>
  </si>
  <si>
    <t xml:space="preserve">Budowa drogi Nr 009 w miejscowości Liznowo - 0,5 km  </t>
  </si>
  <si>
    <t>Razem dz. 600</t>
  </si>
  <si>
    <t>70005</t>
  </si>
  <si>
    <t xml:space="preserve">Adaptacja budowy (hotel w Kończewicach) na mieszkania </t>
  </si>
  <si>
    <t>2003 - 2004</t>
  </si>
  <si>
    <t xml:space="preserve">Urządzenie terenów zieleni w miejscowości Zalesie </t>
  </si>
  <si>
    <t xml:space="preserve">PF </t>
  </si>
  <si>
    <t xml:space="preserve">Zagosp. teren. rekreac. w m. Zalesie (działanie 4.3 SAPARD) - pozost. zag. terenów rekrec. w m. Zalesie </t>
  </si>
  <si>
    <t xml:space="preserve">Dotacja PFOŚ, GFOŚ , FOGR, EFRWP, Wojewody  </t>
  </si>
  <si>
    <t>Razem dz. 700</t>
  </si>
  <si>
    <t>75023</t>
  </si>
  <si>
    <t xml:space="preserve">Zakup kserokopiarki </t>
  </si>
  <si>
    <t>Razem dz. 750</t>
  </si>
  <si>
    <t>80110</t>
  </si>
  <si>
    <t xml:space="preserve">Budowa sali gimnastycznej przy Gimnazjum w Głuchowie </t>
  </si>
  <si>
    <t>2002 - 2005</t>
  </si>
  <si>
    <t>*</t>
  </si>
  <si>
    <t xml:space="preserve">dach </t>
  </si>
  <si>
    <t xml:space="preserve">Budowa sali gimnastycznej przy Gimnazjum w Pluskowęsach </t>
  </si>
  <si>
    <t xml:space="preserve">Rozbudowa Gimnazjum w Pluskowęsach </t>
  </si>
  <si>
    <t>1999 - 2006</t>
  </si>
  <si>
    <t>*  Wojewoda</t>
  </si>
  <si>
    <t xml:space="preserve">ZPRR Nr 4 - "Rozwój zaplecza sportowego szkół gimnazjalnych Gminy Chełmża" </t>
  </si>
  <si>
    <t>"Budowa zaplecza socjalno sanitarnego sali gimnastycznej oraz boiska przy Gimnazjum Głuchowo"</t>
  </si>
  <si>
    <t>"Budowa zaplecza socjalno sanitarnego sali gimnastycznej oraz boiska przy Gimnazjum Pluskowęsy"</t>
  </si>
  <si>
    <t>Razem dz. 801</t>
  </si>
  <si>
    <t xml:space="preserve">Zakup sprzętu stomal. i materiałów na wyk. zjazdu w SPOZ Zelgno  </t>
  </si>
  <si>
    <t xml:space="preserve">* EFRWP </t>
  </si>
  <si>
    <t>Razem dz. 851</t>
  </si>
  <si>
    <t xml:space="preserve">Zakup komputera </t>
  </si>
  <si>
    <t xml:space="preserve"> Wojewoda </t>
  </si>
  <si>
    <t>Razem dz. 852</t>
  </si>
  <si>
    <t xml:space="preserve">Budowa sieci kanalizacji sanitarnej ciśnieniowej z przepompowniami w miejscowości Kończewice - Chełmża </t>
  </si>
  <si>
    <t>"P"</t>
  </si>
  <si>
    <t xml:space="preserve">ZPRR Nr 1 - "Rozwój sieci kanalizacyjnej na terenie Gminy Chełmża" </t>
  </si>
  <si>
    <t xml:space="preserve">"Budowa sieci kanalizacji sanitarnej Browina - Kończewice" </t>
  </si>
  <si>
    <t>Razem dz. 900</t>
  </si>
  <si>
    <t xml:space="preserve">Ogółem : </t>
  </si>
  <si>
    <t xml:space="preserve">z dnia 14 lipca 2004r. </t>
  </si>
  <si>
    <t>do Uchwały Nr XXV/237/04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</si>
</sst>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</numFmts>
  <fonts count="9">
    <font>
      <sz val="10"/>
      <name val="Arial CE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4" fontId="6" fillId="0" borderId="2" xfId="15" applyNumberFormat="1" applyFont="1" applyFill="1" applyBorder="1" applyAlignment="1">
      <alignment horizontal="center" vertical="center" wrapText="1"/>
    </xf>
    <xf numFmtId="2" fontId="6" fillId="0" borderId="2" xfId="15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164" fontId="6" fillId="0" borderId="3" xfId="15" applyNumberFormat="1" applyFont="1" applyFill="1" applyBorder="1" applyAlignment="1">
      <alignment horizontal="center" vertical="center" wrapText="1"/>
    </xf>
    <xf numFmtId="2" fontId="6" fillId="0" borderId="3" xfId="15" applyNumberFormat="1" applyFont="1" applyFill="1" applyBorder="1" applyAlignment="1">
      <alignment horizontal="center" vertical="top" wrapText="1"/>
    </xf>
    <xf numFmtId="2" fontId="6" fillId="0" borderId="3" xfId="15" applyNumberFormat="1" applyFont="1" applyFill="1" applyBorder="1" applyAlignment="1">
      <alignment horizontal="center" vertical="center" wrapText="1"/>
    </xf>
    <xf numFmtId="2" fontId="6" fillId="0" borderId="3" xfId="15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4" xfId="15" applyNumberFormat="1" applyFont="1" applyFill="1" applyBorder="1" applyAlignment="1">
      <alignment horizontal="center" vertical="center" wrapText="1"/>
    </xf>
    <xf numFmtId="2" fontId="6" fillId="0" borderId="4" xfId="15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164" fontId="6" fillId="0" borderId="5" xfId="15" applyNumberFormat="1" applyFont="1" applyFill="1" applyBorder="1" applyAlignment="1">
      <alignment horizontal="center" vertical="center" wrapText="1"/>
    </xf>
    <xf numFmtId="2" fontId="6" fillId="0" borderId="5" xfId="15" applyNumberFormat="1" applyFont="1" applyFill="1" applyBorder="1" applyAlignment="1">
      <alignment horizontal="center" vertical="top" wrapText="1"/>
    </xf>
    <xf numFmtId="2" fontId="6" fillId="0" borderId="5" xfId="15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164" fontId="6" fillId="0" borderId="5" xfId="15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164" fontId="5" fillId="0" borderId="6" xfId="15" applyNumberFormat="1" applyFont="1" applyFill="1" applyBorder="1" applyAlignment="1">
      <alignment horizontal="left" vertical="top" wrapText="1"/>
    </xf>
    <xf numFmtId="2" fontId="5" fillId="0" borderId="6" xfId="15" applyNumberFormat="1" applyFont="1" applyFill="1" applyBorder="1" applyAlignment="1">
      <alignment horizontal="left" vertical="top" wrapText="1"/>
    </xf>
    <xf numFmtId="164" fontId="5" fillId="0" borderId="7" xfId="15" applyNumberFormat="1" applyFont="1" applyFill="1" applyBorder="1" applyAlignment="1">
      <alignment horizontal="left" vertical="top"/>
    </xf>
    <xf numFmtId="49" fontId="6" fillId="0" borderId="8" xfId="0" applyNumberFormat="1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164" fontId="6" fillId="0" borderId="8" xfId="15" applyNumberFormat="1" applyFont="1" applyFill="1" applyBorder="1" applyAlignment="1">
      <alignment horizontal="left" vertical="top" wrapText="1"/>
    </xf>
    <xf numFmtId="2" fontId="6" fillId="0" borderId="8" xfId="15" applyNumberFormat="1" applyFont="1" applyFill="1" applyBorder="1" applyAlignment="1">
      <alignment horizontal="left" vertical="top" wrapText="1" indent="2"/>
    </xf>
    <xf numFmtId="164" fontId="6" fillId="0" borderId="8" xfId="15" applyNumberFormat="1" applyFont="1" applyFill="1" applyBorder="1" applyAlignment="1">
      <alignment horizontal="left" vertical="center" wrapText="1"/>
    </xf>
    <xf numFmtId="2" fontId="6" fillId="0" borderId="8" xfId="15" applyNumberFormat="1" applyFont="1" applyFill="1" applyBorder="1" applyAlignment="1">
      <alignment horizontal="left" vertical="center" wrapText="1"/>
    </xf>
    <xf numFmtId="2" fontId="6" fillId="0" borderId="8" xfId="15" applyNumberFormat="1" applyFont="1" applyFill="1" applyBorder="1" applyAlignment="1">
      <alignment horizontal="left" vertical="center"/>
    </xf>
    <xf numFmtId="164" fontId="6" fillId="0" borderId="2" xfId="15" applyNumberFormat="1" applyFont="1" applyFill="1" applyBorder="1" applyAlignment="1">
      <alignment horizontal="center" vertical="top" wrapText="1"/>
    </xf>
    <xf numFmtId="164" fontId="6" fillId="0" borderId="3" xfId="15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top" wrapText="1"/>
    </xf>
    <xf numFmtId="164" fontId="6" fillId="0" borderId="3" xfId="15" applyNumberFormat="1" applyFont="1" applyFill="1" applyBorder="1" applyAlignment="1">
      <alignment horizontal="center" vertical="top" wrapText="1"/>
    </xf>
    <xf numFmtId="164" fontId="6" fillId="0" borderId="2" xfId="15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15" applyNumberFormat="1" applyFont="1" applyFill="1" applyBorder="1" applyAlignment="1">
      <alignment horizontal="left" vertical="center" wrapText="1" indent="2"/>
    </xf>
    <xf numFmtId="164" fontId="6" fillId="0" borderId="9" xfId="15" applyNumberFormat="1" applyFont="1" applyFill="1" applyBorder="1" applyAlignment="1">
      <alignment horizontal="center" vertical="center" wrapText="1"/>
    </xf>
    <xf numFmtId="164" fontId="6" fillId="0" borderId="1" xfId="15" applyNumberFormat="1" applyFont="1" applyFill="1" applyBorder="1" applyAlignment="1">
      <alignment horizontal="left" vertical="center" wrapText="1"/>
    </xf>
    <xf numFmtId="2" fontId="6" fillId="0" borderId="1" xfId="15" applyNumberFormat="1" applyFont="1" applyFill="1" applyBorder="1" applyAlignment="1">
      <alignment horizontal="left" vertical="center" wrapText="1"/>
    </xf>
    <xf numFmtId="43" fontId="5" fillId="0" borderId="6" xfId="15" applyFont="1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 wrapText="1"/>
    </xf>
    <xf numFmtId="164" fontId="6" fillId="0" borderId="4" xfId="15" applyNumberFormat="1" applyFont="1" applyFill="1" applyBorder="1" applyAlignment="1">
      <alignment horizontal="left" vertical="center" wrapText="1"/>
    </xf>
    <xf numFmtId="2" fontId="6" fillId="0" borderId="4" xfId="15" applyNumberFormat="1" applyFont="1" applyFill="1" applyBorder="1" applyAlignment="1">
      <alignment horizontal="left" vertical="center" wrapText="1"/>
    </xf>
    <xf numFmtId="2" fontId="6" fillId="0" borderId="4" xfId="15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top" wrapText="1"/>
    </xf>
    <xf numFmtId="2" fontId="5" fillId="0" borderId="7" xfId="15" applyNumberFormat="1" applyFont="1" applyFill="1" applyBorder="1" applyAlignment="1">
      <alignment horizontal="left" vertical="top"/>
    </xf>
    <xf numFmtId="2" fontId="6" fillId="0" borderId="8" xfId="15" applyNumberFormat="1" applyFont="1" applyFill="1" applyBorder="1" applyAlignment="1">
      <alignment horizontal="left" vertical="top" wrapText="1"/>
    </xf>
    <xf numFmtId="2" fontId="6" fillId="0" borderId="8" xfId="15" applyNumberFormat="1" applyFont="1" applyFill="1" applyBorder="1" applyAlignment="1">
      <alignment horizontal="left" vertical="top"/>
    </xf>
    <xf numFmtId="2" fontId="5" fillId="0" borderId="6" xfId="15" applyNumberFormat="1" applyFont="1" applyFill="1" applyBorder="1" applyAlignment="1">
      <alignment horizontal="left" vertical="top"/>
    </xf>
    <xf numFmtId="164" fontId="6" fillId="0" borderId="10" xfId="15" applyNumberFormat="1" applyFont="1" applyFill="1" applyBorder="1" applyAlignment="1">
      <alignment horizontal="center" vertical="center" wrapText="1"/>
    </xf>
    <xf numFmtId="2" fontId="6" fillId="0" borderId="10" xfId="15" applyNumberFormat="1" applyFont="1" applyFill="1" applyBorder="1" applyAlignment="1">
      <alignment horizontal="center" vertical="center" wrapText="1"/>
    </xf>
    <xf numFmtId="164" fontId="6" fillId="0" borderId="9" xfId="15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/>
    </xf>
    <xf numFmtId="164" fontId="5" fillId="0" borderId="6" xfId="15" applyNumberFormat="1" applyFont="1" applyFill="1" applyBorder="1" applyAlignment="1">
      <alignment horizontal="left" vertical="center" wrapText="1"/>
    </xf>
    <xf numFmtId="2" fontId="5" fillId="0" borderId="6" xfId="15" applyNumberFormat="1" applyFont="1" applyFill="1" applyBorder="1" applyAlignment="1">
      <alignment horizontal="left" vertical="center" wrapText="1"/>
    </xf>
    <xf numFmtId="164" fontId="5" fillId="0" borderId="6" xfId="15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top" wrapText="1"/>
    </xf>
    <xf numFmtId="164" fontId="5" fillId="0" borderId="6" xfId="15" applyNumberFormat="1" applyFont="1" applyFill="1" applyBorder="1" applyAlignment="1">
      <alignment horizontal="center" vertical="top" wrapText="1"/>
    </xf>
    <xf numFmtId="164" fontId="6" fillId="0" borderId="10" xfId="15" applyNumberFormat="1" applyFont="1" applyFill="1" applyBorder="1" applyAlignment="1">
      <alignment horizontal="left" vertical="center" wrapText="1"/>
    </xf>
    <xf numFmtId="164" fontId="5" fillId="0" borderId="10" xfId="15" applyNumberFormat="1" applyFont="1" applyFill="1" applyBorder="1" applyAlignment="1">
      <alignment horizontal="left" vertical="center" wrapText="1"/>
    </xf>
    <xf numFmtId="164" fontId="5" fillId="0" borderId="3" xfId="15" applyNumberFormat="1" applyFont="1" applyFill="1" applyBorder="1" applyAlignment="1">
      <alignment horizontal="left" vertical="center" wrapText="1"/>
    </xf>
    <xf numFmtId="2" fontId="8" fillId="0" borderId="4" xfId="15" applyNumberFormat="1" applyFont="1" applyFill="1" applyBorder="1" applyAlignment="1">
      <alignment horizontal="center" vertical="center" wrapText="1"/>
    </xf>
    <xf numFmtId="164" fontId="6" fillId="0" borderId="9" xfId="15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10" xfId="15" applyNumberFormat="1" applyFont="1" applyFill="1" applyBorder="1" applyAlignment="1">
      <alignment horizontal="center" vertical="top" wrapText="1"/>
    </xf>
    <xf numFmtId="164" fontId="6" fillId="0" borderId="9" xfId="15" applyNumberFormat="1" applyFont="1" applyFill="1" applyBorder="1" applyAlignment="1">
      <alignment horizontal="center" vertical="center" wrapText="1"/>
    </xf>
    <xf numFmtId="164" fontId="6" fillId="0" borderId="2" xfId="15" applyNumberFormat="1" applyFont="1" applyFill="1" applyBorder="1" applyAlignment="1">
      <alignment horizontal="center" vertical="center"/>
    </xf>
    <xf numFmtId="164" fontId="6" fillId="0" borderId="9" xfId="15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top" wrapText="1"/>
    </xf>
    <xf numFmtId="2" fontId="6" fillId="0" borderId="9" xfId="15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15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164" fontId="6" fillId="0" borderId="10" xfId="15" applyNumberFormat="1" applyFont="1" applyFill="1" applyBorder="1" applyAlignment="1">
      <alignment horizontal="center" vertical="center" wrapText="1"/>
    </xf>
    <xf numFmtId="164" fontId="6" fillId="0" borderId="4" xfId="15" applyNumberFormat="1" applyFont="1" applyFill="1" applyBorder="1" applyAlignment="1">
      <alignment horizontal="center" vertical="center" wrapText="1"/>
    </xf>
    <xf numFmtId="164" fontId="6" fillId="0" borderId="2" xfId="15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4" fontId="5" fillId="0" borderId="10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 wrapText="1"/>
    </xf>
    <xf numFmtId="164" fontId="5" fillId="0" borderId="10" xfId="15" applyNumberFormat="1" applyFont="1" applyFill="1" applyBorder="1" applyAlignment="1">
      <alignment horizontal="center" vertical="center"/>
    </xf>
    <xf numFmtId="164" fontId="5" fillId="0" borderId="3" xfId="15" applyNumberFormat="1" applyFont="1" applyFill="1" applyBorder="1" applyAlignment="1">
      <alignment horizontal="center" vertical="center"/>
    </xf>
    <xf numFmtId="164" fontId="5" fillId="0" borderId="4" xfId="15" applyNumberFormat="1" applyFont="1" applyFill="1" applyBorder="1" applyAlignment="1">
      <alignment horizontal="center" vertical="center"/>
    </xf>
    <xf numFmtId="164" fontId="7" fillId="0" borderId="3" xfId="15" applyNumberFormat="1" applyFont="1" applyFill="1" applyBorder="1" applyAlignment="1">
      <alignment horizontal="center" vertical="center" wrapText="1"/>
    </xf>
    <xf numFmtId="164" fontId="7" fillId="0" borderId="4" xfId="15" applyNumberFormat="1" applyFont="1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center" vertical="center" wrapText="1"/>
    </xf>
    <xf numFmtId="2" fontId="6" fillId="0" borderId="2" xfId="15" applyNumberFormat="1" applyFont="1" applyFill="1" applyBorder="1" applyAlignment="1">
      <alignment horizontal="center" vertical="center" wrapText="1"/>
    </xf>
    <xf numFmtId="2" fontId="6" fillId="0" borderId="3" xfId="15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6" fillId="0" borderId="2" xfId="15" applyNumberFormat="1" applyFont="1" applyFill="1" applyBorder="1" applyAlignment="1">
      <alignment horizontal="center" vertical="center" wrapText="1"/>
    </xf>
    <xf numFmtId="164" fontId="6" fillId="0" borderId="3" xfId="15" applyNumberFormat="1" applyFont="1" applyFill="1" applyBorder="1" applyAlignment="1">
      <alignment horizontal="center" vertical="center" wrapText="1"/>
    </xf>
    <xf numFmtId="2" fontId="6" fillId="0" borderId="10" xfId="15" applyNumberFormat="1" applyFont="1" applyFill="1" applyBorder="1" applyAlignment="1">
      <alignment horizontal="center" vertical="center" wrapText="1"/>
    </xf>
    <xf numFmtId="2" fontId="6" fillId="0" borderId="4" xfId="15" applyNumberFormat="1" applyFont="1" applyFill="1" applyBorder="1" applyAlignment="1">
      <alignment horizontal="center" vertical="center" wrapText="1"/>
    </xf>
    <xf numFmtId="2" fontId="6" fillId="0" borderId="10" xfId="15" applyNumberFormat="1" applyFont="1" applyFill="1" applyBorder="1" applyAlignment="1">
      <alignment horizontal="center" vertical="center"/>
    </xf>
    <xf numFmtId="2" fontId="6" fillId="0" borderId="4" xfId="15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64" fontId="5" fillId="0" borderId="9" xfId="15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9" xfId="15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6" fillId="0" borderId="4" xfId="15" applyNumberFormat="1" applyFont="1" applyFill="1" applyBorder="1" applyAlignment="1">
      <alignment horizontal="center" vertical="center"/>
    </xf>
    <xf numFmtId="164" fontId="6" fillId="0" borderId="3" xfId="15" applyNumberFormat="1" applyFont="1" applyFill="1" applyBorder="1" applyAlignment="1">
      <alignment horizontal="center" vertical="center"/>
    </xf>
    <xf numFmtId="164" fontId="6" fillId="0" borderId="10" xfId="15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2" fontId="6" fillId="0" borderId="2" xfId="15" applyNumberFormat="1" applyFont="1" applyFill="1" applyBorder="1" applyAlignment="1">
      <alignment horizontal="center" vertical="center"/>
    </xf>
    <xf numFmtId="2" fontId="6" fillId="0" borderId="3" xfId="15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2" fontId="6" fillId="0" borderId="2" xfId="15" applyNumberFormat="1" applyFont="1" applyFill="1" applyBorder="1" applyAlignment="1">
      <alignment horizontal="center" vertical="top" wrapText="1"/>
    </xf>
    <xf numFmtId="2" fontId="6" fillId="0" borderId="4" xfId="15" applyNumberFormat="1" applyFont="1" applyFill="1" applyBorder="1" applyAlignment="1">
      <alignment horizontal="center" vertical="top" wrapText="1"/>
    </xf>
    <xf numFmtId="164" fontId="6" fillId="0" borderId="4" xfId="15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/>
    </xf>
    <xf numFmtId="2" fontId="6" fillId="0" borderId="3" xfId="15" applyNumberFormat="1" applyFont="1" applyFill="1" applyBorder="1" applyAlignment="1">
      <alignment horizontal="center" vertical="top" wrapText="1"/>
    </xf>
    <xf numFmtId="165" fontId="6" fillId="0" borderId="2" xfId="15" applyNumberFormat="1" applyFont="1" applyFill="1" applyBorder="1" applyAlignment="1">
      <alignment horizontal="center" vertical="center" wrapText="1"/>
    </xf>
    <xf numFmtId="165" fontId="6" fillId="0" borderId="3" xfId="15" applyNumberFormat="1" applyFont="1" applyFill="1" applyBorder="1" applyAlignment="1">
      <alignment horizontal="center" vertical="center" wrapText="1"/>
    </xf>
    <xf numFmtId="165" fontId="6" fillId="0" borderId="4" xfId="15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workbookViewId="0" topLeftCell="A74">
      <selection activeCell="D84" sqref="D84"/>
    </sheetView>
  </sheetViews>
  <sheetFormatPr defaultColWidth="9.00390625" defaultRowHeight="12.75"/>
  <cols>
    <col min="1" max="1" width="4.875" style="0" bestFit="1" customWidth="1"/>
    <col min="2" max="2" width="10.375" style="0" customWidth="1"/>
    <col min="3" max="3" width="7.125" style="0" customWidth="1"/>
    <col min="4" max="4" width="9.875" style="0" customWidth="1"/>
    <col min="9" max="9" width="8.375" style="0" customWidth="1"/>
    <col min="11" max="11" width="8.75390625" style="0" customWidth="1"/>
    <col min="14" max="14" width="8.625" style="0" customWidth="1"/>
    <col min="15" max="15" width="9.625" style="0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45" t="s">
        <v>0</v>
      </c>
      <c r="N1" s="145"/>
      <c r="O1" s="145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5" t="s">
        <v>80</v>
      </c>
      <c r="N2" s="145"/>
      <c r="O2" s="145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5" t="s">
        <v>1</v>
      </c>
      <c r="N3" s="145"/>
      <c r="O3" s="145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45" t="s">
        <v>79</v>
      </c>
      <c r="N4" s="145"/>
      <c r="O4" s="145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45" t="s">
        <v>2</v>
      </c>
      <c r="N5" s="145"/>
      <c r="O5" s="145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45" t="s">
        <v>3</v>
      </c>
      <c r="N6" s="145"/>
      <c r="O6" s="145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45" t="s">
        <v>4</v>
      </c>
      <c r="N7" s="145"/>
      <c r="O7" s="145"/>
    </row>
    <row r="8" spans="1:15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</row>
    <row r="9" spans="1:15" ht="15.75">
      <c r="A9" s="146" t="s">
        <v>5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3"/>
    </row>
    <row r="10" spans="1:15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/>
    </row>
    <row r="11" spans="1:15" ht="12.75">
      <c r="A11" s="5" t="s">
        <v>6</v>
      </c>
      <c r="B11" s="123" t="s">
        <v>7</v>
      </c>
      <c r="C11" s="123" t="s">
        <v>8</v>
      </c>
      <c r="D11" s="123" t="s">
        <v>9</v>
      </c>
      <c r="E11" s="124" t="s">
        <v>10</v>
      </c>
      <c r="F11" s="124"/>
      <c r="G11" s="5"/>
      <c r="H11" s="124" t="s">
        <v>11</v>
      </c>
      <c r="I11" s="124"/>
      <c r="J11" s="124"/>
      <c r="K11" s="124"/>
      <c r="L11" s="124"/>
      <c r="M11" s="124"/>
      <c r="N11" s="124"/>
      <c r="O11" s="124"/>
    </row>
    <row r="12" spans="1:15" ht="58.5">
      <c r="A12" s="5" t="s">
        <v>12</v>
      </c>
      <c r="B12" s="107"/>
      <c r="C12" s="107"/>
      <c r="D12" s="107"/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5" t="s">
        <v>19</v>
      </c>
      <c r="L12" s="5" t="s">
        <v>20</v>
      </c>
      <c r="M12" s="5" t="s">
        <v>21</v>
      </c>
      <c r="N12" s="5" t="s">
        <v>22</v>
      </c>
      <c r="O12" s="5" t="s">
        <v>23</v>
      </c>
    </row>
    <row r="13" spans="1:15" ht="12.75">
      <c r="A13" s="136" t="s">
        <v>24</v>
      </c>
      <c r="B13" s="88" t="s">
        <v>25</v>
      </c>
      <c r="C13" s="120">
        <v>2004</v>
      </c>
      <c r="D13" s="111">
        <v>30000</v>
      </c>
      <c r="E13" s="137"/>
      <c r="F13" s="111">
        <v>30000</v>
      </c>
      <c r="G13" s="111">
        <v>0</v>
      </c>
      <c r="H13" s="111">
        <v>30000</v>
      </c>
      <c r="I13" s="103"/>
      <c r="J13" s="103"/>
      <c r="K13" s="103" t="s">
        <v>26</v>
      </c>
      <c r="L13" s="103"/>
      <c r="M13" s="103"/>
      <c r="N13" s="103"/>
      <c r="O13" s="133"/>
    </row>
    <row r="14" spans="1:15" ht="12.75">
      <c r="A14" s="131"/>
      <c r="B14" s="89"/>
      <c r="C14" s="86"/>
      <c r="D14" s="112"/>
      <c r="E14" s="141"/>
      <c r="F14" s="112"/>
      <c r="G14" s="112"/>
      <c r="H14" s="112"/>
      <c r="I14" s="104"/>
      <c r="J14" s="104"/>
      <c r="K14" s="104"/>
      <c r="L14" s="104"/>
      <c r="M14" s="104"/>
      <c r="N14" s="104"/>
      <c r="O14" s="134"/>
    </row>
    <row r="15" spans="1:15" ht="33.75" customHeight="1">
      <c r="A15" s="132"/>
      <c r="B15" s="77"/>
      <c r="C15" s="79"/>
      <c r="D15" s="91"/>
      <c r="E15" s="138"/>
      <c r="F15" s="91"/>
      <c r="G15" s="91"/>
      <c r="H15" s="91"/>
      <c r="I15" s="114"/>
      <c r="J15" s="114"/>
      <c r="K15" s="114"/>
      <c r="L15" s="114"/>
      <c r="M15" s="114"/>
      <c r="N15" s="114"/>
      <c r="O15" s="116"/>
    </row>
    <row r="16" spans="1:15" ht="12.75">
      <c r="A16" s="136" t="s">
        <v>24</v>
      </c>
      <c r="B16" s="88" t="s">
        <v>27</v>
      </c>
      <c r="C16" s="120" t="s">
        <v>28</v>
      </c>
      <c r="D16" s="111">
        <v>3431000</v>
      </c>
      <c r="E16" s="137"/>
      <c r="F16" s="111">
        <v>52000</v>
      </c>
      <c r="G16" s="111">
        <v>22082</v>
      </c>
      <c r="H16" s="111">
        <v>29918</v>
      </c>
      <c r="I16" s="103"/>
      <c r="J16" s="142"/>
      <c r="K16" s="103"/>
      <c r="L16" s="103"/>
      <c r="M16" s="103"/>
      <c r="N16" s="103"/>
      <c r="O16" s="82">
        <v>3075800</v>
      </c>
    </row>
    <row r="17" spans="1:15" ht="12.75">
      <c r="A17" s="131"/>
      <c r="B17" s="89"/>
      <c r="C17" s="86"/>
      <c r="D17" s="112"/>
      <c r="E17" s="141"/>
      <c r="F17" s="112"/>
      <c r="G17" s="112"/>
      <c r="H17" s="112"/>
      <c r="I17" s="104"/>
      <c r="J17" s="143"/>
      <c r="K17" s="104"/>
      <c r="L17" s="104"/>
      <c r="M17" s="104"/>
      <c r="N17" s="104"/>
      <c r="O17" s="128"/>
    </row>
    <row r="18" spans="1:15" ht="53.25" customHeight="1">
      <c r="A18" s="131"/>
      <c r="B18" s="77"/>
      <c r="C18" s="86"/>
      <c r="D18" s="112"/>
      <c r="E18" s="138"/>
      <c r="F18" s="91"/>
      <c r="G18" s="91"/>
      <c r="H18" s="91"/>
      <c r="I18" s="114"/>
      <c r="J18" s="144"/>
      <c r="K18" s="114"/>
      <c r="L18" s="114"/>
      <c r="M18" s="114"/>
      <c r="N18" s="114"/>
      <c r="O18" s="128"/>
    </row>
    <row r="19" spans="1:15" ht="12.75">
      <c r="A19" s="131"/>
      <c r="B19" s="88" t="s">
        <v>29</v>
      </c>
      <c r="C19" s="86"/>
      <c r="D19" s="112"/>
      <c r="E19" s="137"/>
      <c r="F19" s="111">
        <v>303200</v>
      </c>
      <c r="G19" s="111"/>
      <c r="H19" s="111">
        <v>1700</v>
      </c>
      <c r="I19" s="103"/>
      <c r="J19" s="111">
        <v>221900</v>
      </c>
      <c r="K19" s="7" t="s">
        <v>30</v>
      </c>
      <c r="L19" s="103"/>
      <c r="M19" s="103"/>
      <c r="N19" s="103"/>
      <c r="O19" s="128"/>
    </row>
    <row r="20" spans="1:15" ht="12.75">
      <c r="A20" s="131"/>
      <c r="B20" s="89"/>
      <c r="C20" s="86"/>
      <c r="D20" s="112"/>
      <c r="E20" s="141"/>
      <c r="F20" s="112"/>
      <c r="G20" s="112"/>
      <c r="H20" s="112"/>
      <c r="I20" s="104"/>
      <c r="J20" s="112"/>
      <c r="K20" s="112">
        <v>50000</v>
      </c>
      <c r="L20" s="104"/>
      <c r="M20" s="104"/>
      <c r="N20" s="104"/>
      <c r="O20" s="128"/>
    </row>
    <row r="21" spans="1:15" ht="56.25" customHeight="1">
      <c r="A21" s="131"/>
      <c r="B21" s="89"/>
      <c r="C21" s="86"/>
      <c r="D21" s="112"/>
      <c r="E21" s="141"/>
      <c r="F21" s="112"/>
      <c r="G21" s="112"/>
      <c r="H21" s="112"/>
      <c r="I21" s="104"/>
      <c r="J21" s="7">
        <v>29600</v>
      </c>
      <c r="K21" s="140"/>
      <c r="L21" s="104"/>
      <c r="M21" s="104"/>
      <c r="N21" s="104"/>
      <c r="O21" s="128"/>
    </row>
    <row r="22" spans="1:15" ht="22.5" customHeight="1" thickBot="1">
      <c r="A22" s="19" t="s">
        <v>31</v>
      </c>
      <c r="B22" s="20" t="s">
        <v>32</v>
      </c>
      <c r="C22" s="21">
        <v>2004</v>
      </c>
      <c r="D22" s="22">
        <v>172000</v>
      </c>
      <c r="E22" s="23"/>
      <c r="F22" s="22">
        <v>72000</v>
      </c>
      <c r="G22" s="22"/>
      <c r="H22" s="22">
        <v>72000</v>
      </c>
      <c r="I22" s="24"/>
      <c r="J22" s="22"/>
      <c r="K22" s="25"/>
      <c r="L22" s="24"/>
      <c r="M22" s="24"/>
      <c r="N22" s="24"/>
      <c r="O22" s="26">
        <v>100000</v>
      </c>
    </row>
    <row r="23" spans="1:15" ht="14.25" thickBot="1" thickTop="1">
      <c r="A23" s="27"/>
      <c r="B23" s="28" t="s">
        <v>33</v>
      </c>
      <c r="C23" s="28"/>
      <c r="D23" s="29">
        <f>D22+D16+D13</f>
        <v>3633000</v>
      </c>
      <c r="E23" s="30"/>
      <c r="F23" s="29">
        <f>F22+F19+F16++++F13</f>
        <v>457200</v>
      </c>
      <c r="G23" s="29">
        <f>G22+G19+G16+G13</f>
        <v>22082</v>
      </c>
      <c r="H23" s="29">
        <f>H22+H19+H16+H13</f>
        <v>133618</v>
      </c>
      <c r="I23" s="30"/>
      <c r="J23" s="29">
        <f>J22+J21+J19+J16+J13</f>
        <v>251500</v>
      </c>
      <c r="K23" s="29">
        <f>K20</f>
        <v>50000</v>
      </c>
      <c r="L23" s="30"/>
      <c r="M23" s="30"/>
      <c r="N23" s="30"/>
      <c r="O23" s="31">
        <f>O22+O16</f>
        <v>3175800</v>
      </c>
    </row>
    <row r="24" spans="1:15" ht="63" customHeight="1" thickTop="1">
      <c r="A24" s="32" t="s">
        <v>34</v>
      </c>
      <c r="B24" s="33" t="s">
        <v>35</v>
      </c>
      <c r="C24" s="34">
        <v>2003</v>
      </c>
      <c r="D24" s="35">
        <v>60000</v>
      </c>
      <c r="E24" s="36"/>
      <c r="F24" s="37">
        <v>60000</v>
      </c>
      <c r="G24" s="37">
        <v>60000</v>
      </c>
      <c r="H24" s="38"/>
      <c r="I24" s="38"/>
      <c r="J24" s="38"/>
      <c r="K24" s="38"/>
      <c r="L24" s="38"/>
      <c r="M24" s="38"/>
      <c r="N24" s="38"/>
      <c r="O24" s="39"/>
    </row>
    <row r="25" spans="1:15" ht="12.75">
      <c r="A25" s="5" t="s">
        <v>6</v>
      </c>
      <c r="B25" s="123" t="s">
        <v>7</v>
      </c>
      <c r="C25" s="123" t="s">
        <v>8</v>
      </c>
      <c r="D25" s="123" t="s">
        <v>9</v>
      </c>
      <c r="E25" s="124" t="s">
        <v>10</v>
      </c>
      <c r="F25" s="124"/>
      <c r="G25" s="5"/>
      <c r="H25" s="124" t="s">
        <v>11</v>
      </c>
      <c r="I25" s="124"/>
      <c r="J25" s="124"/>
      <c r="K25" s="124"/>
      <c r="L25" s="124"/>
      <c r="M25" s="124"/>
      <c r="N25" s="124"/>
      <c r="O25" s="124"/>
    </row>
    <row r="26" spans="1:15" ht="58.5">
      <c r="A26" s="5" t="s">
        <v>12</v>
      </c>
      <c r="B26" s="107"/>
      <c r="C26" s="107"/>
      <c r="D26" s="107"/>
      <c r="E26" s="5" t="s">
        <v>13</v>
      </c>
      <c r="F26" s="5" t="s">
        <v>14</v>
      </c>
      <c r="G26" s="5" t="s">
        <v>15</v>
      </c>
      <c r="H26" s="5" t="s">
        <v>16</v>
      </c>
      <c r="I26" s="5" t="s">
        <v>17</v>
      </c>
      <c r="J26" s="5" t="s">
        <v>18</v>
      </c>
      <c r="K26" s="5" t="s">
        <v>19</v>
      </c>
      <c r="L26" s="5" t="s">
        <v>20</v>
      </c>
      <c r="M26" s="5" t="s">
        <v>21</v>
      </c>
      <c r="N26" s="5" t="s">
        <v>22</v>
      </c>
      <c r="O26" s="5" t="s">
        <v>23</v>
      </c>
    </row>
    <row r="27" spans="1:15" ht="24.75" customHeight="1">
      <c r="A27" s="136"/>
      <c r="B27" s="88" t="s">
        <v>36</v>
      </c>
      <c r="C27" s="117">
        <v>2004</v>
      </c>
      <c r="D27" s="92">
        <v>80000</v>
      </c>
      <c r="E27" s="137"/>
      <c r="F27" s="111">
        <v>80000</v>
      </c>
      <c r="G27" s="111"/>
      <c r="H27" s="111">
        <v>55000</v>
      </c>
      <c r="I27" s="103"/>
      <c r="J27" s="103"/>
      <c r="K27" s="103"/>
      <c r="L27" s="41">
        <v>25000</v>
      </c>
      <c r="M27" s="103"/>
      <c r="N27" s="103"/>
      <c r="O27" s="133"/>
    </row>
    <row r="28" spans="1:15" ht="34.5" customHeight="1">
      <c r="A28" s="132"/>
      <c r="B28" s="77"/>
      <c r="C28" s="75"/>
      <c r="D28" s="139"/>
      <c r="E28" s="138"/>
      <c r="F28" s="91"/>
      <c r="G28" s="91"/>
      <c r="H28" s="91"/>
      <c r="I28" s="114"/>
      <c r="J28" s="114"/>
      <c r="K28" s="114"/>
      <c r="L28" s="41" t="s">
        <v>37</v>
      </c>
      <c r="M28" s="114"/>
      <c r="N28" s="114"/>
      <c r="O28" s="116"/>
    </row>
    <row r="29" spans="1:15" ht="39">
      <c r="A29" s="9"/>
      <c r="B29" s="10" t="s">
        <v>38</v>
      </c>
      <c r="C29" s="42">
        <v>2004</v>
      </c>
      <c r="D29" s="43">
        <v>45000</v>
      </c>
      <c r="E29" s="12"/>
      <c r="F29" s="11">
        <v>45000</v>
      </c>
      <c r="G29" s="11"/>
      <c r="H29" s="11">
        <v>45000</v>
      </c>
      <c r="I29" s="13"/>
      <c r="J29" s="13"/>
      <c r="K29" s="13"/>
      <c r="L29" s="41"/>
      <c r="M29" s="13"/>
      <c r="N29" s="13"/>
      <c r="O29" s="14"/>
    </row>
    <row r="30" spans="1:15" ht="23.25" customHeight="1">
      <c r="A30" s="136" t="s">
        <v>34</v>
      </c>
      <c r="B30" s="88" t="s">
        <v>39</v>
      </c>
      <c r="C30" s="120">
        <v>2004</v>
      </c>
      <c r="D30" s="111">
        <v>1207000</v>
      </c>
      <c r="E30" s="111">
        <v>17000</v>
      </c>
      <c r="F30" s="111">
        <v>10000</v>
      </c>
      <c r="G30" s="103"/>
      <c r="H30" s="111">
        <v>10000</v>
      </c>
      <c r="I30" s="111">
        <v>0</v>
      </c>
      <c r="J30" s="111" t="s">
        <v>26</v>
      </c>
      <c r="K30" s="44">
        <v>0</v>
      </c>
      <c r="L30" s="103"/>
      <c r="M30" s="103"/>
      <c r="N30" s="103"/>
      <c r="O30" s="82">
        <v>1180000</v>
      </c>
    </row>
    <row r="31" spans="1:15" ht="25.5" customHeight="1">
      <c r="A31" s="132"/>
      <c r="B31" s="77"/>
      <c r="C31" s="79"/>
      <c r="D31" s="91"/>
      <c r="E31" s="91"/>
      <c r="F31" s="91"/>
      <c r="G31" s="114"/>
      <c r="H31" s="91"/>
      <c r="I31" s="91"/>
      <c r="J31" s="91"/>
      <c r="K31" s="18" t="s">
        <v>26</v>
      </c>
      <c r="L31" s="114"/>
      <c r="M31" s="114"/>
      <c r="N31" s="114"/>
      <c r="O31" s="127"/>
    </row>
    <row r="32" spans="1:15" ht="88.5" customHeight="1">
      <c r="A32" s="136" t="s">
        <v>34</v>
      </c>
      <c r="B32" s="45" t="s">
        <v>40</v>
      </c>
      <c r="C32" s="120" t="s">
        <v>28</v>
      </c>
      <c r="D32" s="111">
        <v>6440700</v>
      </c>
      <c r="E32" s="46"/>
      <c r="F32" s="48">
        <v>72600</v>
      </c>
      <c r="G32" s="48">
        <v>24219</v>
      </c>
      <c r="H32" s="48">
        <v>48381</v>
      </c>
      <c r="I32" s="49"/>
      <c r="J32" s="49"/>
      <c r="K32" s="49"/>
      <c r="L32" s="49"/>
      <c r="M32" s="49"/>
      <c r="N32" s="49"/>
      <c r="O32" s="82">
        <v>6034100</v>
      </c>
    </row>
    <row r="33" spans="1:15" ht="29.25" customHeight="1">
      <c r="A33" s="131"/>
      <c r="B33" s="88" t="s">
        <v>41</v>
      </c>
      <c r="C33" s="86"/>
      <c r="D33" s="112"/>
      <c r="E33" s="137"/>
      <c r="F33" s="111">
        <v>334000</v>
      </c>
      <c r="G33" s="103"/>
      <c r="H33" s="111">
        <v>55600</v>
      </c>
      <c r="I33" s="103"/>
      <c r="J33" s="7">
        <v>245700</v>
      </c>
      <c r="K33" s="44">
        <v>0</v>
      </c>
      <c r="L33" s="103"/>
      <c r="M33" s="103"/>
      <c r="N33" s="103"/>
      <c r="O33" s="128"/>
    </row>
    <row r="34" spans="1:15" ht="21" customHeight="1" thickBot="1">
      <c r="A34" s="131"/>
      <c r="B34" s="77"/>
      <c r="C34" s="86"/>
      <c r="D34" s="112"/>
      <c r="E34" s="138"/>
      <c r="F34" s="91"/>
      <c r="G34" s="114"/>
      <c r="H34" s="91"/>
      <c r="I34" s="114"/>
      <c r="J34" s="17">
        <v>32700</v>
      </c>
      <c r="K34" s="18" t="s">
        <v>26</v>
      </c>
      <c r="L34" s="114"/>
      <c r="M34" s="114"/>
      <c r="N34" s="114"/>
      <c r="O34" s="128"/>
    </row>
    <row r="35" spans="1:15" ht="15" customHeight="1" thickBot="1" thickTop="1">
      <c r="A35" s="27"/>
      <c r="B35" s="28" t="s">
        <v>42</v>
      </c>
      <c r="C35" s="28"/>
      <c r="D35" s="29">
        <f>D32+D30+D29+D27+D24</f>
        <v>7832700</v>
      </c>
      <c r="E35" s="29">
        <f>E30+E27+E24</f>
        <v>17000</v>
      </c>
      <c r="F35" s="29">
        <f>F33+F32+F30+F29+F27+F24</f>
        <v>601600</v>
      </c>
      <c r="G35" s="29">
        <f>G33+G32+G30+G27+G24</f>
        <v>84219</v>
      </c>
      <c r="H35" s="29">
        <f>H33+H32+H30+H29+H27+H24</f>
        <v>213981</v>
      </c>
      <c r="I35" s="29">
        <f>I33+I32+I30+I27+I24</f>
        <v>0</v>
      </c>
      <c r="J35" s="29">
        <f>J34+J33</f>
        <v>278400</v>
      </c>
      <c r="K35" s="29">
        <f>K30+K24</f>
        <v>0</v>
      </c>
      <c r="L35" s="29">
        <f>L33+L32+L30+L27+L24</f>
        <v>25000</v>
      </c>
      <c r="M35" s="50">
        <f>M33+M32+M30+M27+M24</f>
        <v>0</v>
      </c>
      <c r="N35" s="29">
        <f>N33+N32+N30+N27+N24</f>
        <v>0</v>
      </c>
      <c r="O35" s="31">
        <f>O32+O30</f>
        <v>7214100</v>
      </c>
    </row>
    <row r="36" spans="1:15" ht="42" customHeight="1" thickTop="1">
      <c r="A36" s="51" t="s">
        <v>43</v>
      </c>
      <c r="B36" s="15" t="s">
        <v>44</v>
      </c>
      <c r="C36" s="16" t="s">
        <v>45</v>
      </c>
      <c r="D36" s="52">
        <v>140500</v>
      </c>
      <c r="E36" s="52">
        <v>95500</v>
      </c>
      <c r="F36" s="52">
        <v>45000</v>
      </c>
      <c r="G36" s="53"/>
      <c r="H36" s="52">
        <v>35000</v>
      </c>
      <c r="I36" s="53"/>
      <c r="J36" s="53"/>
      <c r="K36" s="53"/>
      <c r="L36" s="53"/>
      <c r="M36" s="53"/>
      <c r="N36" s="52">
        <v>10000</v>
      </c>
      <c r="O36" s="54"/>
    </row>
    <row r="37" spans="1:15" ht="14.25" customHeight="1">
      <c r="A37" s="136" t="s">
        <v>43</v>
      </c>
      <c r="B37" s="88" t="s">
        <v>46</v>
      </c>
      <c r="C37" s="120">
        <v>2004</v>
      </c>
      <c r="D37" s="111">
        <v>166700</v>
      </c>
      <c r="E37" s="111">
        <v>26850</v>
      </c>
      <c r="F37" s="111">
        <v>139850</v>
      </c>
      <c r="G37" s="103"/>
      <c r="H37" s="111">
        <v>39000</v>
      </c>
      <c r="I37" s="103"/>
      <c r="J37" s="103"/>
      <c r="K37" s="103"/>
      <c r="L37" s="111">
        <v>57000</v>
      </c>
      <c r="M37" s="103"/>
      <c r="N37" s="111">
        <v>43850</v>
      </c>
      <c r="O37" s="133"/>
    </row>
    <row r="38" spans="1:15" ht="16.5" customHeight="1">
      <c r="A38" s="131"/>
      <c r="B38" s="89"/>
      <c r="C38" s="86"/>
      <c r="D38" s="112"/>
      <c r="E38" s="112"/>
      <c r="F38" s="112"/>
      <c r="G38" s="104"/>
      <c r="H38" s="112"/>
      <c r="I38" s="104"/>
      <c r="J38" s="104"/>
      <c r="K38" s="104"/>
      <c r="L38" s="112"/>
      <c r="M38" s="104"/>
      <c r="N38" s="112"/>
      <c r="O38" s="134"/>
    </row>
    <row r="39" spans="1:15" ht="12.75" customHeight="1">
      <c r="A39" s="132"/>
      <c r="B39" s="77"/>
      <c r="C39" s="79"/>
      <c r="D39" s="91"/>
      <c r="E39" s="91"/>
      <c r="F39" s="91"/>
      <c r="G39" s="114"/>
      <c r="H39" s="91"/>
      <c r="I39" s="114"/>
      <c r="J39" s="114"/>
      <c r="K39" s="114"/>
      <c r="L39" s="17" t="s">
        <v>47</v>
      </c>
      <c r="M39" s="114"/>
      <c r="N39" s="91"/>
      <c r="O39" s="116"/>
    </row>
    <row r="40" spans="1:15" ht="24.75" customHeight="1">
      <c r="A40" s="136" t="s">
        <v>43</v>
      </c>
      <c r="B40" s="88" t="s">
        <v>48</v>
      </c>
      <c r="C40" s="120" t="s">
        <v>45</v>
      </c>
      <c r="D40" s="111">
        <v>280000</v>
      </c>
      <c r="E40" s="111">
        <v>0</v>
      </c>
      <c r="F40" s="111">
        <v>280000</v>
      </c>
      <c r="G40" s="111" t="s">
        <v>26</v>
      </c>
      <c r="H40" s="111">
        <v>50882</v>
      </c>
      <c r="I40" s="111">
        <v>129118</v>
      </c>
      <c r="J40" s="103"/>
      <c r="K40" s="8" t="s">
        <v>26</v>
      </c>
      <c r="L40" s="111"/>
      <c r="M40" s="103"/>
      <c r="N40" s="111"/>
      <c r="O40" s="133"/>
    </row>
    <row r="41" spans="1:15" ht="32.25" customHeight="1">
      <c r="A41" s="131"/>
      <c r="B41" s="89"/>
      <c r="C41" s="86"/>
      <c r="D41" s="112"/>
      <c r="E41" s="112"/>
      <c r="F41" s="112"/>
      <c r="G41" s="112"/>
      <c r="H41" s="112"/>
      <c r="I41" s="112"/>
      <c r="J41" s="104"/>
      <c r="K41" s="41">
        <v>100000</v>
      </c>
      <c r="L41" s="112"/>
      <c r="M41" s="104"/>
      <c r="N41" s="112"/>
      <c r="O41" s="134"/>
    </row>
    <row r="42" spans="1:15" ht="35.25" customHeight="1">
      <c r="A42" s="132"/>
      <c r="B42" s="77"/>
      <c r="C42" s="79"/>
      <c r="D42" s="11">
        <v>139000</v>
      </c>
      <c r="E42" s="11">
        <v>109000</v>
      </c>
      <c r="F42" s="11">
        <v>30000</v>
      </c>
      <c r="G42" s="11"/>
      <c r="H42" s="11">
        <v>30000</v>
      </c>
      <c r="I42" s="11">
        <v>0</v>
      </c>
      <c r="J42" s="114"/>
      <c r="K42" s="11">
        <v>0</v>
      </c>
      <c r="L42" s="91"/>
      <c r="M42" s="114"/>
      <c r="N42" s="91"/>
      <c r="O42" s="116"/>
    </row>
    <row r="43" spans="1:15" s="93" customFormat="1" ht="12.75">
      <c r="A43" s="5" t="s">
        <v>6</v>
      </c>
      <c r="B43" s="123" t="s">
        <v>7</v>
      </c>
      <c r="C43" s="123" t="s">
        <v>8</v>
      </c>
      <c r="D43" s="123" t="s">
        <v>9</v>
      </c>
      <c r="E43" s="124" t="s">
        <v>10</v>
      </c>
      <c r="F43" s="124"/>
      <c r="G43" s="5"/>
      <c r="H43" s="124" t="s">
        <v>11</v>
      </c>
      <c r="I43" s="124"/>
      <c r="J43" s="124"/>
      <c r="K43" s="124"/>
      <c r="L43" s="124"/>
      <c r="M43" s="124"/>
      <c r="N43" s="124"/>
      <c r="O43" s="124"/>
    </row>
    <row r="44" spans="1:15" s="94" customFormat="1" ht="59.25" thickBot="1">
      <c r="A44" s="55" t="s">
        <v>12</v>
      </c>
      <c r="B44" s="135"/>
      <c r="C44" s="135"/>
      <c r="D44" s="135"/>
      <c r="E44" s="55" t="s">
        <v>13</v>
      </c>
      <c r="F44" s="55" t="s">
        <v>14</v>
      </c>
      <c r="G44" s="55" t="s">
        <v>15</v>
      </c>
      <c r="H44" s="55" t="s">
        <v>16</v>
      </c>
      <c r="I44" s="55" t="s">
        <v>17</v>
      </c>
      <c r="J44" s="55" t="s">
        <v>18</v>
      </c>
      <c r="K44" s="55" t="s">
        <v>19</v>
      </c>
      <c r="L44" s="55" t="s">
        <v>49</v>
      </c>
      <c r="M44" s="55" t="s">
        <v>21</v>
      </c>
      <c r="N44" s="55" t="s">
        <v>22</v>
      </c>
      <c r="O44" s="55" t="s">
        <v>23</v>
      </c>
    </row>
    <row r="45" spans="1:15" ht="14.25" thickBot="1" thickTop="1">
      <c r="A45" s="27"/>
      <c r="B45" s="28" t="s">
        <v>50</v>
      </c>
      <c r="C45" s="28"/>
      <c r="D45" s="29">
        <f>SUM(D36:D42)</f>
        <v>726200</v>
      </c>
      <c r="E45" s="29">
        <f>SUM(E36:E42)</f>
        <v>231350</v>
      </c>
      <c r="F45" s="29">
        <f>SUM(F36:F42)</f>
        <v>494850</v>
      </c>
      <c r="G45" s="30"/>
      <c r="H45" s="29">
        <f>SUM(H36:H42)</f>
        <v>154882</v>
      </c>
      <c r="I45" s="29">
        <f>I42+I40+I37+I36</f>
        <v>129118</v>
      </c>
      <c r="J45" s="30"/>
      <c r="K45" s="29">
        <f>SUM(K41:K42)</f>
        <v>100000</v>
      </c>
      <c r="L45" s="29">
        <f>SUM(L37:L42)</f>
        <v>57000</v>
      </c>
      <c r="M45" s="30"/>
      <c r="N45" s="29">
        <f>SUM(N36:N42)</f>
        <v>53850</v>
      </c>
      <c r="O45" s="56"/>
    </row>
    <row r="46" spans="1:15" ht="21" thickBot="1" thickTop="1">
      <c r="A46" s="32" t="s">
        <v>51</v>
      </c>
      <c r="B46" s="33" t="s">
        <v>52</v>
      </c>
      <c r="C46" s="33">
        <v>2004</v>
      </c>
      <c r="D46" s="35">
        <v>13000</v>
      </c>
      <c r="E46" s="35"/>
      <c r="F46" s="35">
        <v>13000</v>
      </c>
      <c r="G46" s="57"/>
      <c r="H46" s="35">
        <v>13000</v>
      </c>
      <c r="I46" s="35"/>
      <c r="J46" s="57"/>
      <c r="K46" s="35"/>
      <c r="L46" s="35"/>
      <c r="M46" s="57"/>
      <c r="N46" s="35"/>
      <c r="O46" s="58"/>
    </row>
    <row r="47" spans="1:15" ht="14.25" thickBot="1" thickTop="1">
      <c r="A47" s="27"/>
      <c r="B47" s="28" t="s">
        <v>53</v>
      </c>
      <c r="C47" s="28"/>
      <c r="D47" s="29">
        <f>SUM(D46)</f>
        <v>13000</v>
      </c>
      <c r="E47" s="29"/>
      <c r="F47" s="29">
        <f>SUM(F46)</f>
        <v>13000</v>
      </c>
      <c r="G47" s="30"/>
      <c r="H47" s="29">
        <f>SUM(H46)</f>
        <v>13000</v>
      </c>
      <c r="I47" s="29"/>
      <c r="J47" s="30"/>
      <c r="K47" s="29"/>
      <c r="L47" s="29"/>
      <c r="M47" s="30"/>
      <c r="N47" s="29"/>
      <c r="O47" s="59"/>
    </row>
    <row r="48" spans="1:15" ht="13.5" thickTop="1">
      <c r="A48" s="130" t="s">
        <v>54</v>
      </c>
      <c r="B48" s="76" t="s">
        <v>55</v>
      </c>
      <c r="C48" s="78" t="s">
        <v>56</v>
      </c>
      <c r="D48" s="90">
        <v>1200000</v>
      </c>
      <c r="E48" s="90">
        <v>374200</v>
      </c>
      <c r="F48" s="90">
        <v>670000</v>
      </c>
      <c r="G48" s="90">
        <v>0</v>
      </c>
      <c r="H48" s="44">
        <v>118000</v>
      </c>
      <c r="I48" s="113"/>
      <c r="J48" s="113"/>
      <c r="K48" s="113"/>
      <c r="L48" s="113"/>
      <c r="M48" s="90">
        <v>200000</v>
      </c>
      <c r="N48" s="60">
        <v>140000</v>
      </c>
      <c r="O48" s="129">
        <v>155800</v>
      </c>
    </row>
    <row r="49" spans="1:15" ht="12.75">
      <c r="A49" s="131"/>
      <c r="B49" s="89"/>
      <c r="C49" s="86"/>
      <c r="D49" s="112"/>
      <c r="E49" s="112"/>
      <c r="F49" s="112"/>
      <c r="G49" s="112"/>
      <c r="H49" s="41">
        <v>212000</v>
      </c>
      <c r="I49" s="104"/>
      <c r="J49" s="104"/>
      <c r="K49" s="104"/>
      <c r="L49" s="104"/>
      <c r="M49" s="112"/>
      <c r="N49" s="11" t="s">
        <v>57</v>
      </c>
      <c r="O49" s="128"/>
    </row>
    <row r="50" spans="1:15" ht="20.25" customHeight="1">
      <c r="A50" s="132"/>
      <c r="B50" s="77"/>
      <c r="C50" s="79"/>
      <c r="D50" s="91"/>
      <c r="E50" s="91"/>
      <c r="F50" s="91"/>
      <c r="G50" s="91"/>
      <c r="H50" s="17" t="s">
        <v>58</v>
      </c>
      <c r="I50" s="114"/>
      <c r="J50" s="114"/>
      <c r="K50" s="114"/>
      <c r="L50" s="114"/>
      <c r="M50" s="91"/>
      <c r="N50" s="17"/>
      <c r="O50" s="127"/>
    </row>
    <row r="51" spans="1:15" ht="12.75">
      <c r="A51" s="117">
        <v>80110</v>
      </c>
      <c r="B51" s="88" t="s">
        <v>59</v>
      </c>
      <c r="C51" s="120" t="s">
        <v>56</v>
      </c>
      <c r="D51" s="111">
        <v>1150000</v>
      </c>
      <c r="E51" s="111">
        <v>417200</v>
      </c>
      <c r="F51" s="111">
        <v>496000</v>
      </c>
      <c r="G51" s="111">
        <v>0</v>
      </c>
      <c r="H51" s="44">
        <v>66000</v>
      </c>
      <c r="I51" s="103"/>
      <c r="J51" s="103"/>
      <c r="K51" s="103"/>
      <c r="L51" s="103"/>
      <c r="M51" s="111">
        <v>150000</v>
      </c>
      <c r="N51" s="7">
        <v>46000</v>
      </c>
      <c r="O51" s="82">
        <v>236800</v>
      </c>
    </row>
    <row r="52" spans="1:15" ht="16.5" customHeight="1">
      <c r="A52" s="118"/>
      <c r="B52" s="89"/>
      <c r="C52" s="86"/>
      <c r="D52" s="112"/>
      <c r="E52" s="112"/>
      <c r="F52" s="112"/>
      <c r="G52" s="112"/>
      <c r="H52" s="41">
        <v>234000</v>
      </c>
      <c r="I52" s="104"/>
      <c r="J52" s="104"/>
      <c r="K52" s="104"/>
      <c r="L52" s="104"/>
      <c r="M52" s="112"/>
      <c r="N52" s="11" t="s">
        <v>57</v>
      </c>
      <c r="O52" s="128"/>
    </row>
    <row r="53" spans="1:15" ht="18" customHeight="1">
      <c r="A53" s="75"/>
      <c r="B53" s="77"/>
      <c r="C53" s="79"/>
      <c r="D53" s="91"/>
      <c r="E53" s="91"/>
      <c r="F53" s="91"/>
      <c r="G53" s="91"/>
      <c r="H53" s="17" t="s">
        <v>58</v>
      </c>
      <c r="I53" s="114"/>
      <c r="J53" s="114"/>
      <c r="K53" s="114"/>
      <c r="L53" s="114"/>
      <c r="M53" s="91"/>
      <c r="N53" s="17"/>
      <c r="O53" s="127"/>
    </row>
    <row r="54" spans="1:15" ht="19.5" customHeight="1">
      <c r="A54" s="117"/>
      <c r="B54" s="88" t="s">
        <v>60</v>
      </c>
      <c r="C54" s="120" t="s">
        <v>61</v>
      </c>
      <c r="D54" s="111">
        <v>1980000</v>
      </c>
      <c r="E54" s="111">
        <v>1428372</v>
      </c>
      <c r="F54" s="111">
        <v>220000</v>
      </c>
      <c r="G54" s="111"/>
      <c r="H54" s="111">
        <v>110000</v>
      </c>
      <c r="I54" s="103"/>
      <c r="J54" s="103"/>
      <c r="K54" s="103"/>
      <c r="L54" s="7">
        <v>110000</v>
      </c>
      <c r="M54" s="111"/>
      <c r="N54" s="111"/>
      <c r="O54" s="82">
        <v>331628</v>
      </c>
    </row>
    <row r="55" spans="1:15" ht="20.25" customHeight="1">
      <c r="A55" s="75"/>
      <c r="B55" s="77"/>
      <c r="C55" s="79"/>
      <c r="D55" s="91"/>
      <c r="E55" s="91"/>
      <c r="F55" s="91"/>
      <c r="G55" s="91"/>
      <c r="H55" s="91"/>
      <c r="I55" s="114"/>
      <c r="J55" s="114"/>
      <c r="K55" s="114"/>
      <c r="L55" s="17" t="s">
        <v>62</v>
      </c>
      <c r="M55" s="91"/>
      <c r="N55" s="91"/>
      <c r="O55" s="127"/>
    </row>
    <row r="56" spans="1:15" ht="83.25" customHeight="1">
      <c r="A56" s="117">
        <v>80110</v>
      </c>
      <c r="B56" s="45" t="s">
        <v>63</v>
      </c>
      <c r="C56" s="120" t="s">
        <v>28</v>
      </c>
      <c r="D56" s="111">
        <v>3019600</v>
      </c>
      <c r="E56" s="49"/>
      <c r="F56" s="48">
        <v>31600</v>
      </c>
      <c r="G56" s="48">
        <v>0</v>
      </c>
      <c r="H56" s="48">
        <v>31600</v>
      </c>
      <c r="I56" s="49"/>
      <c r="J56" s="49"/>
      <c r="K56" s="49"/>
      <c r="L56" s="49"/>
      <c r="M56" s="49"/>
      <c r="N56" s="49"/>
      <c r="O56" s="82">
        <v>2588100</v>
      </c>
    </row>
    <row r="57" spans="1:15" ht="35.25" customHeight="1">
      <c r="A57" s="118"/>
      <c r="B57" s="88" t="s">
        <v>64</v>
      </c>
      <c r="C57" s="86"/>
      <c r="D57" s="112"/>
      <c r="E57" s="103"/>
      <c r="F57" s="111">
        <v>154600</v>
      </c>
      <c r="G57" s="111"/>
      <c r="H57" s="111">
        <v>38100</v>
      </c>
      <c r="I57" s="103"/>
      <c r="J57" s="44">
        <v>102800</v>
      </c>
      <c r="K57" s="103"/>
      <c r="L57" s="103"/>
      <c r="M57" s="103"/>
      <c r="N57" s="103"/>
      <c r="O57" s="128"/>
    </row>
    <row r="58" spans="1:15" ht="42" customHeight="1">
      <c r="A58" s="118"/>
      <c r="B58" s="77"/>
      <c r="C58" s="86"/>
      <c r="D58" s="112"/>
      <c r="E58" s="114"/>
      <c r="F58" s="91"/>
      <c r="G58" s="91"/>
      <c r="H58" s="91"/>
      <c r="I58" s="114"/>
      <c r="J58" s="52">
        <v>13700</v>
      </c>
      <c r="K58" s="114"/>
      <c r="L58" s="114"/>
      <c r="M58" s="114"/>
      <c r="N58" s="114"/>
      <c r="O58" s="128"/>
    </row>
    <row r="59" spans="1:15" ht="42.75" customHeight="1">
      <c r="A59" s="118"/>
      <c r="B59" s="88" t="s">
        <v>65</v>
      </c>
      <c r="C59" s="86"/>
      <c r="D59" s="112"/>
      <c r="E59" s="103"/>
      <c r="F59" s="111">
        <v>245300</v>
      </c>
      <c r="G59" s="103"/>
      <c r="H59" s="111">
        <v>58300</v>
      </c>
      <c r="I59" s="103"/>
      <c r="J59" s="7">
        <v>165000</v>
      </c>
      <c r="K59" s="44">
        <v>0</v>
      </c>
      <c r="L59" s="103"/>
      <c r="M59" s="103"/>
      <c r="N59" s="103"/>
      <c r="O59" s="128"/>
    </row>
    <row r="60" spans="1:15" ht="39" customHeight="1" thickBot="1">
      <c r="A60" s="118"/>
      <c r="B60" s="89"/>
      <c r="C60" s="86"/>
      <c r="D60" s="112"/>
      <c r="E60" s="104"/>
      <c r="F60" s="112"/>
      <c r="G60" s="104"/>
      <c r="H60" s="112"/>
      <c r="I60" s="104"/>
      <c r="J60" s="11">
        <v>22000</v>
      </c>
      <c r="K60" s="13" t="s">
        <v>26</v>
      </c>
      <c r="L60" s="104"/>
      <c r="M60" s="104"/>
      <c r="N60" s="104"/>
      <c r="O60" s="128"/>
    </row>
    <row r="61" spans="1:15" ht="15.75" customHeight="1" thickTop="1">
      <c r="A61" s="74"/>
      <c r="B61" s="108" t="s">
        <v>66</v>
      </c>
      <c r="C61" s="78"/>
      <c r="D61" s="95">
        <f>D56+D54+D51+D48</f>
        <v>7349600</v>
      </c>
      <c r="E61" s="95">
        <f>SUM(E48:E60)</f>
        <v>2219772</v>
      </c>
      <c r="F61" s="95">
        <f>SUM(F48:F60)</f>
        <v>1817500</v>
      </c>
      <c r="G61" s="95">
        <f>G48+G51+G56</f>
        <v>0</v>
      </c>
      <c r="H61" s="95">
        <f>H59+H57+H56+H54+H52+H51+H49+H48</f>
        <v>868000</v>
      </c>
      <c r="I61" s="113"/>
      <c r="J61" s="95">
        <f>J60+J59+J58+J57+J56+J54</f>
        <v>303500</v>
      </c>
      <c r="K61" s="95">
        <f>K59</f>
        <v>0</v>
      </c>
      <c r="L61" s="61" t="s">
        <v>57</v>
      </c>
      <c r="M61" s="95">
        <f>M48+M51</f>
        <v>350000</v>
      </c>
      <c r="N61" s="95">
        <f>N48+N51</f>
        <v>186000</v>
      </c>
      <c r="O61" s="97">
        <f>SUM(O48:O60)</f>
        <v>3312328</v>
      </c>
    </row>
    <row r="62" spans="1:15" ht="24.75" customHeight="1" thickBot="1">
      <c r="A62" s="119"/>
      <c r="B62" s="126"/>
      <c r="C62" s="121"/>
      <c r="D62" s="125"/>
      <c r="E62" s="125"/>
      <c r="F62" s="125"/>
      <c r="G62" s="125"/>
      <c r="H62" s="125"/>
      <c r="I62" s="85"/>
      <c r="J62" s="125"/>
      <c r="K62" s="125"/>
      <c r="L62" s="71">
        <f>SUM(L48:L60)</f>
        <v>110000</v>
      </c>
      <c r="M62" s="125"/>
      <c r="N62" s="125"/>
      <c r="O62" s="122"/>
    </row>
    <row r="63" spans="1:15" s="93" customFormat="1" ht="13.5" thickTop="1">
      <c r="A63" s="5" t="s">
        <v>6</v>
      </c>
      <c r="B63" s="123" t="s">
        <v>7</v>
      </c>
      <c r="C63" s="123" t="s">
        <v>8</v>
      </c>
      <c r="D63" s="123" t="s">
        <v>9</v>
      </c>
      <c r="E63" s="124" t="s">
        <v>10</v>
      </c>
      <c r="F63" s="124"/>
      <c r="G63" s="5"/>
      <c r="H63" s="124" t="s">
        <v>11</v>
      </c>
      <c r="I63" s="124"/>
      <c r="J63" s="124"/>
      <c r="K63" s="124"/>
      <c r="L63" s="124"/>
      <c r="M63" s="124"/>
      <c r="N63" s="124"/>
      <c r="O63" s="124"/>
    </row>
    <row r="64" spans="1:15" s="94" customFormat="1" ht="58.5">
      <c r="A64" s="6" t="s">
        <v>12</v>
      </c>
      <c r="B64" s="106"/>
      <c r="C64" s="106"/>
      <c r="D64" s="106"/>
      <c r="E64" s="6" t="s">
        <v>13</v>
      </c>
      <c r="F64" s="6" t="s">
        <v>14</v>
      </c>
      <c r="G64" s="6" t="s">
        <v>15</v>
      </c>
      <c r="H64" s="6" t="s">
        <v>16</v>
      </c>
      <c r="I64" s="6" t="s">
        <v>17</v>
      </c>
      <c r="J64" s="6" t="s">
        <v>18</v>
      </c>
      <c r="K64" s="6" t="s">
        <v>19</v>
      </c>
      <c r="L64" s="6" t="s">
        <v>49</v>
      </c>
      <c r="M64" s="6" t="s">
        <v>21</v>
      </c>
      <c r="N64" s="6" t="s">
        <v>22</v>
      </c>
      <c r="O64" s="6" t="s">
        <v>23</v>
      </c>
    </row>
    <row r="65" spans="1:15" ht="31.5" customHeight="1">
      <c r="A65" s="117">
        <v>85195</v>
      </c>
      <c r="B65" s="88" t="s">
        <v>67</v>
      </c>
      <c r="C65" s="120">
        <v>2004</v>
      </c>
      <c r="D65" s="111">
        <v>44000</v>
      </c>
      <c r="E65" s="111">
        <v>0</v>
      </c>
      <c r="F65" s="111">
        <v>44000</v>
      </c>
      <c r="G65" s="111">
        <v>0</v>
      </c>
      <c r="H65" s="111">
        <v>24200</v>
      </c>
      <c r="I65" s="103"/>
      <c r="J65" s="111"/>
      <c r="K65" s="111"/>
      <c r="L65" s="44">
        <v>10000</v>
      </c>
      <c r="M65" s="111"/>
      <c r="N65" s="111">
        <v>9800</v>
      </c>
      <c r="O65" s="82"/>
    </row>
    <row r="66" spans="1:15" ht="21.75" customHeight="1" thickBot="1">
      <c r="A66" s="119"/>
      <c r="B66" s="84"/>
      <c r="C66" s="121"/>
      <c r="D66" s="81"/>
      <c r="E66" s="81"/>
      <c r="F66" s="81"/>
      <c r="G66" s="81"/>
      <c r="H66" s="81"/>
      <c r="I66" s="85"/>
      <c r="J66" s="81"/>
      <c r="K66" s="81"/>
      <c r="L66" s="47" t="s">
        <v>68</v>
      </c>
      <c r="M66" s="81"/>
      <c r="N66" s="81"/>
      <c r="O66" s="83"/>
    </row>
    <row r="67" spans="1:15" ht="14.25" thickBot="1" thickTop="1">
      <c r="A67" s="28"/>
      <c r="B67" s="28" t="s">
        <v>69</v>
      </c>
      <c r="C67" s="63"/>
      <c r="D67" s="64">
        <f>SUM(D65)</f>
        <v>44000</v>
      </c>
      <c r="E67" s="64">
        <f>SUM(E65)</f>
        <v>0</v>
      </c>
      <c r="F67" s="64">
        <f>SUM(F65)</f>
        <v>44000</v>
      </c>
      <c r="G67" s="64">
        <f>SUM(G65)</f>
        <v>0</v>
      </c>
      <c r="H67" s="64">
        <f>SUM(H65)</f>
        <v>24200</v>
      </c>
      <c r="I67" s="65"/>
      <c r="J67" s="64"/>
      <c r="K67" s="64"/>
      <c r="L67" s="64">
        <f>SUM(L65)</f>
        <v>10000</v>
      </c>
      <c r="M67" s="64"/>
      <c r="N67" s="64">
        <f>SUM(N65)</f>
        <v>9800</v>
      </c>
      <c r="O67" s="66"/>
    </row>
    <row r="68" spans="1:15" ht="13.5" thickTop="1">
      <c r="A68" s="117">
        <v>85212</v>
      </c>
      <c r="B68" s="88" t="s">
        <v>70</v>
      </c>
      <c r="C68" s="117"/>
      <c r="D68" s="92">
        <v>7935</v>
      </c>
      <c r="E68" s="92"/>
      <c r="F68" s="92">
        <v>7935</v>
      </c>
      <c r="G68" s="92"/>
      <c r="H68" s="92"/>
      <c r="I68" s="92"/>
      <c r="J68" s="92"/>
      <c r="K68" s="92"/>
      <c r="L68" s="40">
        <v>7935</v>
      </c>
      <c r="M68" s="80">
        <v>0</v>
      </c>
      <c r="N68" s="92"/>
      <c r="O68" s="92"/>
    </row>
    <row r="69" spans="1:15" ht="13.5" thickBot="1">
      <c r="A69" s="119"/>
      <c r="B69" s="84"/>
      <c r="C69" s="119"/>
      <c r="D69" s="73"/>
      <c r="E69" s="73"/>
      <c r="F69" s="73"/>
      <c r="G69" s="73"/>
      <c r="H69" s="73"/>
      <c r="I69" s="73"/>
      <c r="J69" s="73"/>
      <c r="K69" s="73"/>
      <c r="L69" s="62" t="s">
        <v>71</v>
      </c>
      <c r="M69" s="73"/>
      <c r="N69" s="73"/>
      <c r="O69" s="73"/>
    </row>
    <row r="70" spans="1:15" ht="14.25" thickBot="1" thickTop="1">
      <c r="A70" s="67"/>
      <c r="B70" s="28" t="s">
        <v>72</v>
      </c>
      <c r="C70" s="67"/>
      <c r="D70" s="68">
        <f aca="true" t="shared" si="0" ref="D70:O70">SUM(D68)</f>
        <v>7935</v>
      </c>
      <c r="E70" s="68">
        <f t="shared" si="0"/>
        <v>0</v>
      </c>
      <c r="F70" s="68">
        <f t="shared" si="0"/>
        <v>7935</v>
      </c>
      <c r="G70" s="68">
        <f t="shared" si="0"/>
        <v>0</v>
      </c>
      <c r="H70" s="68">
        <f t="shared" si="0"/>
        <v>0</v>
      </c>
      <c r="I70" s="68">
        <f t="shared" si="0"/>
        <v>0</v>
      </c>
      <c r="J70" s="68">
        <f t="shared" si="0"/>
        <v>0</v>
      </c>
      <c r="K70" s="68">
        <f t="shared" si="0"/>
        <v>0</v>
      </c>
      <c r="L70" s="68">
        <f t="shared" si="0"/>
        <v>7935</v>
      </c>
      <c r="M70" s="68">
        <f t="shared" si="0"/>
        <v>0</v>
      </c>
      <c r="N70" s="68">
        <f t="shared" si="0"/>
        <v>0</v>
      </c>
      <c r="O70" s="68">
        <f t="shared" si="0"/>
        <v>0</v>
      </c>
    </row>
    <row r="71" spans="1:15" ht="46.5" customHeight="1" thickTop="1">
      <c r="A71" s="74">
        <v>90001</v>
      </c>
      <c r="B71" s="76" t="s">
        <v>73</v>
      </c>
      <c r="C71" s="78" t="s">
        <v>45</v>
      </c>
      <c r="D71" s="90">
        <v>371500</v>
      </c>
      <c r="E71" s="90">
        <v>11500</v>
      </c>
      <c r="F71" s="90">
        <v>360000</v>
      </c>
      <c r="G71" s="113"/>
      <c r="H71" s="90">
        <v>23206</v>
      </c>
      <c r="I71" s="90">
        <v>160794</v>
      </c>
      <c r="J71" s="113"/>
      <c r="K71" s="69" t="s">
        <v>74</v>
      </c>
      <c r="L71" s="113"/>
      <c r="M71" s="113"/>
      <c r="N71" s="113"/>
      <c r="O71" s="115"/>
    </row>
    <row r="72" spans="1:15" ht="44.25" customHeight="1">
      <c r="A72" s="75"/>
      <c r="B72" s="77"/>
      <c r="C72" s="79"/>
      <c r="D72" s="91"/>
      <c r="E72" s="91"/>
      <c r="F72" s="91"/>
      <c r="G72" s="114"/>
      <c r="H72" s="91"/>
      <c r="I72" s="91"/>
      <c r="J72" s="114"/>
      <c r="K72" s="17">
        <v>176000</v>
      </c>
      <c r="L72" s="114"/>
      <c r="M72" s="114"/>
      <c r="N72" s="114"/>
      <c r="O72" s="116"/>
    </row>
    <row r="73" spans="1:15" ht="58.5">
      <c r="A73" s="117">
        <v>90001</v>
      </c>
      <c r="B73" s="45" t="s">
        <v>75</v>
      </c>
      <c r="C73" s="120" t="s">
        <v>28</v>
      </c>
      <c r="D73" s="111">
        <v>6999000</v>
      </c>
      <c r="E73" s="48">
        <v>0</v>
      </c>
      <c r="F73" s="48">
        <v>149400</v>
      </c>
      <c r="G73" s="48">
        <v>98820</v>
      </c>
      <c r="H73" s="48">
        <v>50580</v>
      </c>
      <c r="I73" s="49"/>
      <c r="J73" s="49"/>
      <c r="K73" s="49"/>
      <c r="L73" s="49"/>
      <c r="M73" s="49"/>
      <c r="N73" s="49"/>
      <c r="O73" s="87">
        <v>5825000</v>
      </c>
    </row>
    <row r="74" spans="1:15" ht="21.75" customHeight="1">
      <c r="A74" s="118"/>
      <c r="B74" s="88" t="s">
        <v>76</v>
      </c>
      <c r="C74" s="86"/>
      <c r="D74" s="112"/>
      <c r="E74" s="103"/>
      <c r="F74" s="111">
        <v>1024600</v>
      </c>
      <c r="G74" s="111">
        <v>29890</v>
      </c>
      <c r="H74" s="111">
        <v>79610</v>
      </c>
      <c r="I74" s="103"/>
      <c r="J74" s="111">
        <v>735100</v>
      </c>
      <c r="K74" s="44">
        <v>180000</v>
      </c>
      <c r="L74" s="103"/>
      <c r="M74" s="103"/>
      <c r="N74" s="103"/>
      <c r="O74" s="87"/>
    </row>
    <row r="75" spans="1:15" ht="34.5" customHeight="1" thickBot="1">
      <c r="A75" s="119"/>
      <c r="B75" s="89"/>
      <c r="C75" s="86"/>
      <c r="D75" s="112"/>
      <c r="E75" s="104"/>
      <c r="F75" s="112"/>
      <c r="G75" s="112"/>
      <c r="H75" s="112"/>
      <c r="I75" s="104"/>
      <c r="J75" s="112"/>
      <c r="K75" s="13" t="s">
        <v>74</v>
      </c>
      <c r="L75" s="104"/>
      <c r="M75" s="104"/>
      <c r="N75" s="104"/>
      <c r="O75" s="87"/>
    </row>
    <row r="76" spans="1:15" ht="14.25" thickBot="1" thickTop="1">
      <c r="A76" s="28"/>
      <c r="B76" s="28" t="s">
        <v>77</v>
      </c>
      <c r="C76" s="63"/>
      <c r="D76" s="64">
        <f>D71+D73</f>
        <v>7370500</v>
      </c>
      <c r="E76" s="64">
        <f>SUM(E74+E73+E71)</f>
        <v>11500</v>
      </c>
      <c r="F76" s="64">
        <f>F74+F73+F71</f>
        <v>1534000</v>
      </c>
      <c r="G76" s="64">
        <f>SUM(G71:G75)</f>
        <v>128710</v>
      </c>
      <c r="H76" s="64">
        <f>H74+H73+H71</f>
        <v>153396</v>
      </c>
      <c r="I76" s="64">
        <f>I71</f>
        <v>160794</v>
      </c>
      <c r="J76" s="64">
        <f>J74</f>
        <v>735100</v>
      </c>
      <c r="K76" s="64">
        <f>K74+K72</f>
        <v>356000</v>
      </c>
      <c r="L76" s="64"/>
      <c r="M76" s="64"/>
      <c r="N76" s="64"/>
      <c r="O76" s="66">
        <f>O73</f>
        <v>5825000</v>
      </c>
    </row>
    <row r="77" spans="1:15" ht="13.5" thickTop="1">
      <c r="A77" s="105"/>
      <c r="B77" s="108" t="s">
        <v>78</v>
      </c>
      <c r="C77" s="108"/>
      <c r="D77" s="95">
        <f>D76+D70+D67+D61+D47+D45+D35+D23</f>
        <v>26976935</v>
      </c>
      <c r="E77" s="95">
        <f>E76+E70+E67+E61+E47+E45+E35+E23</f>
        <v>2479622</v>
      </c>
      <c r="F77" s="95">
        <f>F76+F70+F67+F61+F47+F45+F35+F23</f>
        <v>4970085</v>
      </c>
      <c r="G77" s="95">
        <f>G76+G70+G67+G61+G47+G45+G35+G23</f>
        <v>235011</v>
      </c>
      <c r="H77" s="95">
        <f>H76+H70+H67+H61+H47+H45+H35+H23</f>
        <v>1561077</v>
      </c>
      <c r="I77" s="95">
        <f>I76+I70+I67+I62+I47+I45+I35+I23</f>
        <v>289912</v>
      </c>
      <c r="J77" s="95">
        <f>J76+J70+J67+J61+J47+J45+J35+J23</f>
        <v>1568500</v>
      </c>
      <c r="K77" s="95">
        <f>K76+K70+K67+K61+K47+K45+K35+K23</f>
        <v>506000</v>
      </c>
      <c r="L77" s="70">
        <f>L76+L70+L67+L47+L45+L35+L23</f>
        <v>99935</v>
      </c>
      <c r="M77" s="95">
        <f>M76+M70+M67+M61+M47+M45+M35+M23</f>
        <v>350000</v>
      </c>
      <c r="N77" s="95">
        <f>N76+N70+N67+N61+N47+N45+N35+N23</f>
        <v>249650</v>
      </c>
      <c r="O77" s="97">
        <f>O76+O70+O67+O61+O47+O45+O35+O23</f>
        <v>19527228</v>
      </c>
    </row>
    <row r="78" spans="1:15" ht="8.25" customHeight="1">
      <c r="A78" s="106"/>
      <c r="B78" s="109"/>
      <c r="C78" s="109"/>
      <c r="D78" s="96"/>
      <c r="E78" s="96"/>
      <c r="F78" s="96"/>
      <c r="G78" s="96"/>
      <c r="H78" s="96"/>
      <c r="I78" s="96"/>
      <c r="J78" s="96"/>
      <c r="K78" s="96"/>
      <c r="L78" s="71">
        <f>L62</f>
        <v>110000</v>
      </c>
      <c r="M78" s="96"/>
      <c r="N78" s="96"/>
      <c r="O78" s="98"/>
    </row>
    <row r="79" spans="1:15" ht="12.75">
      <c r="A79" s="106"/>
      <c r="B79" s="109"/>
      <c r="C79" s="109"/>
      <c r="D79" s="96"/>
      <c r="E79" s="96"/>
      <c r="F79" s="96"/>
      <c r="G79" s="96"/>
      <c r="H79" s="96"/>
      <c r="I79" s="96"/>
      <c r="J79" s="96"/>
      <c r="K79" s="96"/>
      <c r="L79" s="100" t="s">
        <v>57</v>
      </c>
      <c r="M79" s="96"/>
      <c r="N79" s="96"/>
      <c r="O79" s="98"/>
    </row>
    <row r="80" spans="1:15" ht="7.5" customHeight="1">
      <c r="A80" s="107"/>
      <c r="B80" s="110"/>
      <c r="C80" s="110"/>
      <c r="D80" s="102"/>
      <c r="E80" s="102"/>
      <c r="F80" s="102"/>
      <c r="G80" s="102"/>
      <c r="H80" s="102"/>
      <c r="I80" s="102"/>
      <c r="J80" s="102"/>
      <c r="K80" s="102"/>
      <c r="L80" s="101"/>
      <c r="M80" s="102"/>
      <c r="N80" s="72" t="s">
        <v>57</v>
      </c>
      <c r="O80" s="99"/>
    </row>
  </sheetData>
  <mergeCells count="287">
    <mergeCell ref="M1:O1"/>
    <mergeCell ref="M2:O2"/>
    <mergeCell ref="M3:O3"/>
    <mergeCell ref="M4:O4"/>
    <mergeCell ref="M5:O5"/>
    <mergeCell ref="M6:O6"/>
    <mergeCell ref="M7:O7"/>
    <mergeCell ref="A9:N9"/>
    <mergeCell ref="B11:B12"/>
    <mergeCell ref="C11:C12"/>
    <mergeCell ref="D11:D12"/>
    <mergeCell ref="E11:F11"/>
    <mergeCell ref="H11:O11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N13:N15"/>
    <mergeCell ref="O13:O15"/>
    <mergeCell ref="A16:A21"/>
    <mergeCell ref="B16:B18"/>
    <mergeCell ref="C16:C21"/>
    <mergeCell ref="D16:D21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21"/>
    <mergeCell ref="B19:B21"/>
    <mergeCell ref="E19:E21"/>
    <mergeCell ref="F19:F21"/>
    <mergeCell ref="G19:G21"/>
    <mergeCell ref="H19:H21"/>
    <mergeCell ref="I19:I21"/>
    <mergeCell ref="J19:J20"/>
    <mergeCell ref="L19:L21"/>
    <mergeCell ref="M19:M21"/>
    <mergeCell ref="N19:N21"/>
    <mergeCell ref="K20:K21"/>
    <mergeCell ref="B25:B26"/>
    <mergeCell ref="C25:C26"/>
    <mergeCell ref="D25:D26"/>
    <mergeCell ref="E25:F25"/>
    <mergeCell ref="H25:O25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M27:M28"/>
    <mergeCell ref="N27:N28"/>
    <mergeCell ref="O27:O28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L30:L31"/>
    <mergeCell ref="M30:M31"/>
    <mergeCell ref="N30:N31"/>
    <mergeCell ref="O30:O31"/>
    <mergeCell ref="A32:A34"/>
    <mergeCell ref="C32:C34"/>
    <mergeCell ref="D32:D34"/>
    <mergeCell ref="O32:O34"/>
    <mergeCell ref="B33:B34"/>
    <mergeCell ref="E33:E34"/>
    <mergeCell ref="F33:F34"/>
    <mergeCell ref="G33:G34"/>
    <mergeCell ref="H33:H34"/>
    <mergeCell ref="I33:I34"/>
    <mergeCell ref="L33:L34"/>
    <mergeCell ref="M33:M34"/>
    <mergeCell ref="N33:N34"/>
    <mergeCell ref="A37:A39"/>
    <mergeCell ref="B37:B39"/>
    <mergeCell ref="C37:C39"/>
    <mergeCell ref="D37:D39"/>
    <mergeCell ref="I37:I39"/>
    <mergeCell ref="J37:J39"/>
    <mergeCell ref="E37:E39"/>
    <mergeCell ref="F37:F39"/>
    <mergeCell ref="G37:G39"/>
    <mergeCell ref="H37:H39"/>
    <mergeCell ref="M40:M42"/>
    <mergeCell ref="N40:N42"/>
    <mergeCell ref="O37:O39"/>
    <mergeCell ref="A40:A42"/>
    <mergeCell ref="B40:B42"/>
    <mergeCell ref="C40:C42"/>
    <mergeCell ref="D40:D41"/>
    <mergeCell ref="E40:E41"/>
    <mergeCell ref="F40:F41"/>
    <mergeCell ref="G40:G41"/>
    <mergeCell ref="M37:M39"/>
    <mergeCell ref="N37:N39"/>
    <mergeCell ref="K37:K39"/>
    <mergeCell ref="L37:L38"/>
    <mergeCell ref="O40:O42"/>
    <mergeCell ref="B43:B44"/>
    <mergeCell ref="C43:C44"/>
    <mergeCell ref="D43:D44"/>
    <mergeCell ref="E43:F43"/>
    <mergeCell ref="H43:O43"/>
    <mergeCell ref="H40:H41"/>
    <mergeCell ref="I40:I41"/>
    <mergeCell ref="J40:J42"/>
    <mergeCell ref="L40:L42"/>
    <mergeCell ref="A48:A50"/>
    <mergeCell ref="B48:B50"/>
    <mergeCell ref="C48:C50"/>
    <mergeCell ref="D48:D50"/>
    <mergeCell ref="E48:E50"/>
    <mergeCell ref="F48:F50"/>
    <mergeCell ref="G48:G50"/>
    <mergeCell ref="I48:I50"/>
    <mergeCell ref="J48:J50"/>
    <mergeCell ref="K48:K50"/>
    <mergeCell ref="L48:L50"/>
    <mergeCell ref="M48:M50"/>
    <mergeCell ref="O48:O50"/>
    <mergeCell ref="A51:A53"/>
    <mergeCell ref="B51:B53"/>
    <mergeCell ref="C51:C53"/>
    <mergeCell ref="D51:D53"/>
    <mergeCell ref="E51:E53"/>
    <mergeCell ref="F51:F53"/>
    <mergeCell ref="G51:G53"/>
    <mergeCell ref="I51:I53"/>
    <mergeCell ref="J51:J53"/>
    <mergeCell ref="K51:K53"/>
    <mergeCell ref="L51:L53"/>
    <mergeCell ref="M51:M53"/>
    <mergeCell ref="O51:O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M54:M55"/>
    <mergeCell ref="N54:N55"/>
    <mergeCell ref="O54:O55"/>
    <mergeCell ref="A56:A60"/>
    <mergeCell ref="C56:C60"/>
    <mergeCell ref="D56:D60"/>
    <mergeCell ref="O56:O60"/>
    <mergeCell ref="B57:B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B59:B60"/>
    <mergeCell ref="E59:E60"/>
    <mergeCell ref="F59:F60"/>
    <mergeCell ref="G59:G60"/>
    <mergeCell ref="H59:H60"/>
    <mergeCell ref="I59:I60"/>
    <mergeCell ref="L59:L60"/>
    <mergeCell ref="M59:M60"/>
    <mergeCell ref="N59:N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O61:O62"/>
    <mergeCell ref="B63:B64"/>
    <mergeCell ref="C63:C64"/>
    <mergeCell ref="D63:D64"/>
    <mergeCell ref="E63:F63"/>
    <mergeCell ref="H63:O63"/>
    <mergeCell ref="J61:J62"/>
    <mergeCell ref="K61:K62"/>
    <mergeCell ref="M61:M62"/>
    <mergeCell ref="N61:N62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M65:M66"/>
    <mergeCell ref="N65:N66"/>
    <mergeCell ref="O65:O66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M68:M69"/>
    <mergeCell ref="N68:N69"/>
    <mergeCell ref="O68:O69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L71:L72"/>
    <mergeCell ref="M71:M72"/>
    <mergeCell ref="N71:N72"/>
    <mergeCell ref="O71:O72"/>
    <mergeCell ref="A73:A75"/>
    <mergeCell ref="C73:C75"/>
    <mergeCell ref="D73:D75"/>
    <mergeCell ref="O73:O75"/>
    <mergeCell ref="B74:B75"/>
    <mergeCell ref="E74:E75"/>
    <mergeCell ref="F74:F75"/>
    <mergeCell ref="G74:G75"/>
    <mergeCell ref="H74:H75"/>
    <mergeCell ref="I74:I75"/>
    <mergeCell ref="J74:J75"/>
    <mergeCell ref="L74:L75"/>
    <mergeCell ref="M74:M75"/>
    <mergeCell ref="N74:N75"/>
    <mergeCell ref="A77:A80"/>
    <mergeCell ref="B77:B80"/>
    <mergeCell ref="C77:C80"/>
    <mergeCell ref="D77:D80"/>
    <mergeCell ref="E77:E80"/>
    <mergeCell ref="F77:F80"/>
    <mergeCell ref="G77:G80"/>
    <mergeCell ref="H77:H80"/>
    <mergeCell ref="N77:N79"/>
    <mergeCell ref="O77:O80"/>
    <mergeCell ref="L79:L80"/>
    <mergeCell ref="I77:I80"/>
    <mergeCell ref="J77:J80"/>
    <mergeCell ref="K77:K80"/>
    <mergeCell ref="M77:M80"/>
  </mergeCells>
  <printOptions/>
  <pageMargins left="0.7874015748031497" right="0.7874015748031497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2004-07-15T06:41:44Z</cp:lastPrinted>
  <dcterms:created xsi:type="dcterms:W3CDTF">2004-07-14T07:09:01Z</dcterms:created>
  <dcterms:modified xsi:type="dcterms:W3CDTF">2004-07-30T12:01:39Z</dcterms:modified>
  <cp:category/>
  <cp:version/>
  <cp:contentType/>
  <cp:contentStatus/>
</cp:coreProperties>
</file>