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<sst xmlns="http://schemas.openxmlformats.org/spreadsheetml/2006/main" count="169" uniqueCount="93">
  <si>
    <t>Załącznik Nr 6</t>
  </si>
  <si>
    <t>Rady Gminy Chełmża</t>
  </si>
  <si>
    <t>zmieniającej Uchwałę Nr XX/186/04</t>
  </si>
  <si>
    <t xml:space="preserve">z dnia 20 lutego 2004r. w sprawie </t>
  </si>
  <si>
    <t xml:space="preserve">budżetu Gminy na 2004 rok. </t>
  </si>
  <si>
    <t xml:space="preserve">Plan finansowy inwestycji na 2004 rok. </t>
  </si>
  <si>
    <t xml:space="preserve">Dział </t>
  </si>
  <si>
    <t xml:space="preserve">Zadanie </t>
  </si>
  <si>
    <t xml:space="preserve">Termin realiz. </t>
  </si>
  <si>
    <t>Planowana wartość zadania</t>
  </si>
  <si>
    <t xml:space="preserve">Wykonanie </t>
  </si>
  <si>
    <t xml:space="preserve">Źródła finansowania </t>
  </si>
  <si>
    <t>Rozdz.</t>
  </si>
  <si>
    <t xml:space="preserve">do 2003r. </t>
  </si>
  <si>
    <t xml:space="preserve">2004r. </t>
  </si>
  <si>
    <t xml:space="preserve">Zobowiązania z 2003r. </t>
  </si>
  <si>
    <t xml:space="preserve">Środki własne </t>
  </si>
  <si>
    <t xml:space="preserve">Środki SAPARD </t>
  </si>
  <si>
    <t>Środki EFRR i Budżet państwa</t>
  </si>
  <si>
    <t>Kredyt "K" Pożyczka "P"</t>
  </si>
  <si>
    <t xml:space="preserve">Dotacja PFOŚ, GFOŚ , FOGR, EFRWP, Wojewody </t>
  </si>
  <si>
    <t xml:space="preserve">MENiS środki z dopłat </t>
  </si>
  <si>
    <t xml:space="preserve">Pozostało do wykoania </t>
  </si>
  <si>
    <t>01010</t>
  </si>
  <si>
    <t xml:space="preserve">Uzbrojenie terenu w sieć wodociągową w tym wykonanie dokumentacji </t>
  </si>
  <si>
    <t xml:space="preserve"> </t>
  </si>
  <si>
    <t xml:space="preserve">ZPRR Nr 2 "Modernizacja infrastr. wodoc. w celu popr. jakości wody w Gminie Chełmża" </t>
  </si>
  <si>
    <t>2004 - 2006</t>
  </si>
  <si>
    <t xml:space="preserve">"Sieć wodociągowa wymiana rur azbestowo - cementowych na PCV Kończewice - centrum" </t>
  </si>
  <si>
    <t>P</t>
  </si>
  <si>
    <t>01036</t>
  </si>
  <si>
    <t xml:space="preserve">"Odnowa wsi" </t>
  </si>
  <si>
    <t>Razem dz. 010</t>
  </si>
  <si>
    <t>60016</t>
  </si>
  <si>
    <t xml:space="preserve">Przebudowa drogi gminnej Nr 034 - Pluskowęsy - 1 km </t>
  </si>
  <si>
    <t>FOGR</t>
  </si>
  <si>
    <t>Przebudowa drogi w Bogusławkach (0,5 km)</t>
  </si>
  <si>
    <t xml:space="preserve">Przebudowa drogi Nr 004 Skąpe - Dziemiony 2,2 km </t>
  </si>
  <si>
    <t xml:space="preserve">ZPRR Nr 3 "Budowa dróg ułatwiających dostępność do podst. usług oraz ważnych gospodarczo rejonów Gminy Chełmża" </t>
  </si>
  <si>
    <t xml:space="preserve">Budowa drogi Nr 009 w miejscowości Liznowo - 0,5 km  </t>
  </si>
  <si>
    <t>Razem dz. 600</t>
  </si>
  <si>
    <t>70005</t>
  </si>
  <si>
    <t xml:space="preserve">Adaptacja budowy (hotel w Kończewicach) na mieszkania </t>
  </si>
  <si>
    <t>2003 - 2004</t>
  </si>
  <si>
    <t xml:space="preserve">Urządzenie terenów zieleni w miejscowości Zalesie </t>
  </si>
  <si>
    <t xml:space="preserve">PF </t>
  </si>
  <si>
    <t xml:space="preserve">Zagosp. teren. rekreac. w m. Zalesie (działanie 4.3 SAPARD) - pozost. zag. terenów rekrec. w m. Zalesie </t>
  </si>
  <si>
    <t xml:space="preserve">Dotacja PFOŚ, GFOŚ , FOGR, EFRWP, Wojewody  </t>
  </si>
  <si>
    <t>Razem dz. 700</t>
  </si>
  <si>
    <t>75023</t>
  </si>
  <si>
    <t xml:space="preserve">Zakup kserokopiarki </t>
  </si>
  <si>
    <t>Razem dz. 750</t>
  </si>
  <si>
    <t>80110</t>
  </si>
  <si>
    <t xml:space="preserve">Budowa sali gimnastycznej przy Gimnazjum w Głuchowie </t>
  </si>
  <si>
    <t>2002 - 2005</t>
  </si>
  <si>
    <t>*</t>
  </si>
  <si>
    <t xml:space="preserve">dach </t>
  </si>
  <si>
    <t xml:space="preserve">Budowa sali gimnastycznej przy Gimnazjum w Pluskowęsach </t>
  </si>
  <si>
    <t>1999 - 2006</t>
  </si>
  <si>
    <t xml:space="preserve">ZPRR Nr 4 - "Rozwój zaplecza sportowego szkół gimnazjalnych Gminy Chełmża" </t>
  </si>
  <si>
    <t>Razem dz. 801</t>
  </si>
  <si>
    <t xml:space="preserve">* EFRWP </t>
  </si>
  <si>
    <t>Razem dz. 851</t>
  </si>
  <si>
    <t xml:space="preserve">Zakup komputera </t>
  </si>
  <si>
    <t xml:space="preserve"> Wojewoda </t>
  </si>
  <si>
    <t>Razem dz. 852</t>
  </si>
  <si>
    <t>"P"</t>
  </si>
  <si>
    <t>ZPRR Nr 1 - "Uporządkowanie gospodarki ściekowej w rejonach drogi krajowej nr 1 oraz jeziora chełmżyńskiego"</t>
  </si>
  <si>
    <t xml:space="preserve">"Budowa sieci kanalizacji sanitarnej Browina - Kończewice" </t>
  </si>
  <si>
    <t>Razem dz. 900</t>
  </si>
  <si>
    <t xml:space="preserve">Ogółem : </t>
  </si>
  <si>
    <t xml:space="preserve">z dnia 29 listopada 2004r. </t>
  </si>
  <si>
    <t>Grupa budowlana i inne</t>
  </si>
  <si>
    <t xml:space="preserve">Grupa budowlana i inne </t>
  </si>
  <si>
    <t>75412</t>
  </si>
  <si>
    <t>Zakup samochodu FORD</t>
  </si>
  <si>
    <t xml:space="preserve">ZG OSP </t>
  </si>
  <si>
    <t>Razem dz. 754</t>
  </si>
  <si>
    <t>PROJEKT ZPORR "Studium wyk. SPOZ Zelgno"</t>
  </si>
  <si>
    <t>63003</t>
  </si>
  <si>
    <t xml:space="preserve">Projekt ZPORR - Grodno - Zalesie" </t>
  </si>
  <si>
    <t>Razem dz. 630</t>
  </si>
  <si>
    <t xml:space="preserve">Zakup patelni elektrycznej </t>
  </si>
  <si>
    <t>Razem dz. 921</t>
  </si>
  <si>
    <t>Przeb. drogi w miejsc. Kiełbasin Nr 100547c, 100564c 1km</t>
  </si>
  <si>
    <t xml:space="preserve">Rozb. Gimnazjum w Pluskowęsach </t>
  </si>
  <si>
    <t xml:space="preserve">Rozb. Gimnazjum w Głuchowie </t>
  </si>
  <si>
    <t>"Budowa zaplecza socjalno sanitarnego sali gimnast. oraz boiska przy Gimnazjum Pluskowęsy"</t>
  </si>
  <si>
    <t>"Budowa zaplecza socjalno sanitarnego sali gimnast. oraz boiska przy Gimnazjum Głuchowo"</t>
  </si>
  <si>
    <t xml:space="preserve">Zakup sprzętu stomal. i mater. na wyk. zjazdu w SPOZ Zelgno  </t>
  </si>
  <si>
    <t>Bud.oświetl. drogowego we wsi Pluskowęsy (przy gimnazjum - droga woj. Nr 649)</t>
  </si>
  <si>
    <t xml:space="preserve">Bud. sieci kanalizacji sanitarnej ciśnieniowej z przepompowniami w m. Kończewice - Chełmża </t>
  </si>
  <si>
    <t>do Uchwały Nr XXX/270/04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</si>
</sst>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"/>
  </numFmts>
  <fonts count="9">
    <font>
      <sz val="10"/>
      <name val="Arial CE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164" fontId="5" fillId="0" borderId="3" xfId="15" applyNumberFormat="1" applyFont="1" applyFill="1" applyBorder="1" applyAlignment="1">
      <alignment horizontal="center" vertical="center" wrapText="1"/>
    </xf>
    <xf numFmtId="164" fontId="5" fillId="0" borderId="4" xfId="15" applyNumberFormat="1" applyFont="1" applyFill="1" applyBorder="1" applyAlignment="1">
      <alignment horizontal="center" vertical="center" wrapText="1"/>
    </xf>
    <xf numFmtId="164" fontId="6" fillId="0" borderId="2" xfId="15" applyNumberFormat="1" applyFont="1" applyFill="1" applyBorder="1" applyAlignment="1">
      <alignment horizontal="center" vertical="center" wrapText="1"/>
    </xf>
    <xf numFmtId="2" fontId="6" fillId="0" borderId="2" xfId="15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 vertical="center" wrapText="1"/>
    </xf>
    <xf numFmtId="164" fontId="6" fillId="0" borderId="5" xfId="15" applyNumberFormat="1" applyFont="1" applyFill="1" applyBorder="1" applyAlignment="1">
      <alignment horizontal="center" vertical="center" wrapText="1"/>
    </xf>
    <xf numFmtId="2" fontId="6" fillId="0" borderId="5" xfId="15" applyNumberFormat="1" applyFont="1" applyFill="1" applyBorder="1" applyAlignment="1">
      <alignment horizontal="center" vertical="top" wrapText="1"/>
    </xf>
    <xf numFmtId="2" fontId="6" fillId="0" borderId="5" xfId="15" applyNumberFormat="1" applyFont="1" applyFill="1" applyBorder="1" applyAlignment="1">
      <alignment horizontal="center" vertical="center" wrapText="1"/>
    </xf>
    <xf numFmtId="2" fontId="6" fillId="0" borderId="5" xfId="15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center" wrapText="1"/>
    </xf>
    <xf numFmtId="164" fontId="6" fillId="0" borderId="6" xfId="15" applyNumberFormat="1" applyFont="1" applyFill="1" applyBorder="1" applyAlignment="1">
      <alignment horizontal="center" vertical="center" wrapText="1"/>
    </xf>
    <xf numFmtId="2" fontId="6" fillId="0" borderId="6" xfId="15" applyNumberFormat="1" applyFont="1" applyFill="1" applyBorder="1" applyAlignment="1">
      <alignment horizontal="center" vertical="center" wrapText="1"/>
    </xf>
    <xf numFmtId="164" fontId="6" fillId="0" borderId="5" xfId="15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center" vertical="center" wrapText="1"/>
    </xf>
    <xf numFmtId="164" fontId="6" fillId="0" borderId="7" xfId="15" applyNumberFormat="1" applyFont="1" applyFill="1" applyBorder="1" applyAlignment="1">
      <alignment horizontal="center" vertical="center" wrapText="1"/>
    </xf>
    <xf numFmtId="2" fontId="6" fillId="0" borderId="7" xfId="15" applyNumberFormat="1" applyFont="1" applyFill="1" applyBorder="1" applyAlignment="1">
      <alignment horizontal="center" vertical="top" wrapText="1"/>
    </xf>
    <xf numFmtId="2" fontId="6" fillId="0" borderId="7" xfId="15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164" fontId="6" fillId="0" borderId="7" xfId="15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164" fontId="5" fillId="0" borderId="8" xfId="15" applyNumberFormat="1" applyFont="1" applyFill="1" applyBorder="1" applyAlignment="1">
      <alignment horizontal="left" vertical="top" wrapText="1"/>
    </xf>
    <xf numFmtId="2" fontId="5" fillId="0" borderId="8" xfId="15" applyNumberFormat="1" applyFont="1" applyFill="1" applyBorder="1" applyAlignment="1">
      <alignment horizontal="left" vertical="top" wrapText="1"/>
    </xf>
    <xf numFmtId="164" fontId="5" fillId="0" borderId="9" xfId="15" applyNumberFormat="1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164" fontId="6" fillId="0" borderId="10" xfId="15" applyNumberFormat="1" applyFont="1" applyFill="1" applyBorder="1" applyAlignment="1">
      <alignment horizontal="left" vertical="top" wrapText="1"/>
    </xf>
    <xf numFmtId="2" fontId="6" fillId="0" borderId="10" xfId="15" applyNumberFormat="1" applyFont="1" applyFill="1" applyBorder="1" applyAlignment="1">
      <alignment horizontal="left" vertical="top" wrapText="1" indent="2"/>
    </xf>
    <xf numFmtId="164" fontId="6" fillId="0" borderId="10" xfId="15" applyNumberFormat="1" applyFont="1" applyFill="1" applyBorder="1" applyAlignment="1">
      <alignment horizontal="left" vertical="center" wrapText="1"/>
    </xf>
    <xf numFmtId="2" fontId="6" fillId="0" borderId="10" xfId="15" applyNumberFormat="1" applyFont="1" applyFill="1" applyBorder="1" applyAlignment="1">
      <alignment horizontal="left" vertical="center" wrapText="1"/>
    </xf>
    <xf numFmtId="2" fontId="6" fillId="0" borderId="10" xfId="15" applyNumberFormat="1" applyFont="1" applyFill="1" applyBorder="1" applyAlignment="1">
      <alignment horizontal="left" vertical="center"/>
    </xf>
    <xf numFmtId="164" fontId="6" fillId="0" borderId="5" xfId="15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top" wrapText="1"/>
    </xf>
    <xf numFmtId="164" fontId="6" fillId="0" borderId="2" xfId="15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2" fontId="6" fillId="0" borderId="1" xfId="15" applyNumberFormat="1" applyFont="1" applyFill="1" applyBorder="1" applyAlignment="1">
      <alignment horizontal="left" vertical="center" wrapText="1" indent="2"/>
    </xf>
    <xf numFmtId="164" fontId="6" fillId="0" borderId="1" xfId="15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 wrapText="1"/>
    </xf>
    <xf numFmtId="164" fontId="5" fillId="0" borderId="3" xfId="15" applyNumberFormat="1" applyFont="1" applyFill="1" applyBorder="1" applyAlignment="1">
      <alignment horizontal="center" vertical="center"/>
    </xf>
    <xf numFmtId="164" fontId="5" fillId="0" borderId="4" xfId="15" applyNumberFormat="1" applyFont="1" applyFill="1" applyBorder="1" applyAlignment="1">
      <alignment horizontal="center" vertical="center"/>
    </xf>
    <xf numFmtId="2" fontId="6" fillId="0" borderId="1" xfId="15" applyNumberFormat="1" applyFont="1" applyFill="1" applyBorder="1" applyAlignment="1">
      <alignment horizontal="left" vertical="center" wrapText="1"/>
    </xf>
    <xf numFmtId="43" fontId="5" fillId="0" borderId="8" xfId="15" applyFont="1" applyFill="1" applyBorder="1" applyAlignment="1">
      <alignment horizontal="left" vertical="top" wrapText="1"/>
    </xf>
    <xf numFmtId="49" fontId="6" fillId="0" borderId="6" xfId="0" applyNumberFormat="1" applyFont="1" applyFill="1" applyBorder="1" applyAlignment="1">
      <alignment horizontal="left" vertical="top" wrapText="1"/>
    </xf>
    <xf numFmtId="164" fontId="6" fillId="0" borderId="6" xfId="15" applyNumberFormat="1" applyFont="1" applyFill="1" applyBorder="1" applyAlignment="1">
      <alignment horizontal="left" vertical="center" wrapText="1"/>
    </xf>
    <xf numFmtId="2" fontId="6" fillId="0" borderId="6" xfId="15" applyNumberFormat="1" applyFont="1" applyFill="1" applyBorder="1" applyAlignment="1">
      <alignment horizontal="left" vertical="center" wrapText="1"/>
    </xf>
    <xf numFmtId="2" fontId="6" fillId="0" borderId="6" xfId="15" applyNumberFormat="1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9" xfId="15" applyNumberFormat="1" applyFont="1" applyFill="1" applyBorder="1" applyAlignment="1">
      <alignment horizontal="left" vertical="top"/>
    </xf>
    <xf numFmtId="2" fontId="6" fillId="0" borderId="10" xfId="15" applyNumberFormat="1" applyFont="1" applyFill="1" applyBorder="1" applyAlignment="1">
      <alignment horizontal="left" vertical="top" wrapText="1"/>
    </xf>
    <xf numFmtId="2" fontId="6" fillId="0" borderId="10" xfId="15" applyNumberFormat="1" applyFont="1" applyFill="1" applyBorder="1" applyAlignment="1">
      <alignment horizontal="left" vertical="top"/>
    </xf>
    <xf numFmtId="2" fontId="5" fillId="0" borderId="8" xfId="15" applyNumberFormat="1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 wrapText="1"/>
    </xf>
    <xf numFmtId="2" fontId="6" fillId="0" borderId="3" xfId="15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5" fillId="0" borderId="3" xfId="15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5" fillId="0" borderId="5" xfId="15" applyNumberFormat="1" applyFont="1" applyFill="1" applyBorder="1" applyAlignment="1">
      <alignment horizontal="left" vertical="center" wrapText="1"/>
    </xf>
    <xf numFmtId="164" fontId="6" fillId="0" borderId="4" xfId="15" applyNumberFormat="1" applyFont="1" applyFill="1" applyBorder="1" applyAlignment="1">
      <alignment horizontal="center" vertical="top" wrapText="1"/>
    </xf>
    <xf numFmtId="164" fontId="6" fillId="0" borderId="4" xfId="15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164" fontId="5" fillId="0" borderId="8" xfId="15" applyNumberFormat="1" applyFont="1" applyFill="1" applyBorder="1" applyAlignment="1">
      <alignment horizontal="left" vertical="center" wrapText="1"/>
    </xf>
    <xf numFmtId="164" fontId="5" fillId="0" borderId="8" xfId="15" applyNumberFormat="1" applyFont="1" applyFill="1" applyBorder="1" applyAlignment="1">
      <alignment horizontal="left" vertical="center"/>
    </xf>
    <xf numFmtId="164" fontId="6" fillId="0" borderId="2" xfId="15" applyNumberFormat="1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164" fontId="5" fillId="0" borderId="8" xfId="15" applyNumberFormat="1" applyFont="1" applyFill="1" applyBorder="1" applyAlignment="1">
      <alignment horizontal="center" vertical="top" wrapText="1"/>
    </xf>
    <xf numFmtId="164" fontId="6" fillId="0" borderId="3" xfId="15" applyNumberFormat="1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top" wrapText="1"/>
    </xf>
    <xf numFmtId="164" fontId="6" fillId="0" borderId="7" xfId="15" applyNumberFormat="1" applyFont="1" applyFill="1" applyBorder="1" applyAlignment="1">
      <alignment horizontal="left" vertical="center"/>
    </xf>
    <xf numFmtId="164" fontId="5" fillId="0" borderId="3" xfId="15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top" wrapText="1"/>
    </xf>
    <xf numFmtId="164" fontId="6" fillId="0" borderId="3" xfId="15" applyNumberFormat="1" applyFont="1" applyFill="1" applyBorder="1" applyAlignment="1">
      <alignment horizontal="left" vertical="top" wrapText="1"/>
    </xf>
    <xf numFmtId="164" fontId="6" fillId="0" borderId="5" xfId="15" applyNumberFormat="1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top" wrapText="1"/>
    </xf>
    <xf numFmtId="164" fontId="6" fillId="0" borderId="6" xfId="15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2" fontId="6" fillId="0" borderId="4" xfId="15" applyNumberFormat="1" applyFont="1" applyFill="1" applyBorder="1" applyAlignment="1">
      <alignment horizontal="center" vertical="center" wrapText="1"/>
    </xf>
    <xf numFmtId="164" fontId="6" fillId="0" borderId="4" xfId="15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left" vertical="top" wrapText="1"/>
    </xf>
    <xf numFmtId="43" fontId="6" fillId="0" borderId="5" xfId="15" applyFont="1" applyFill="1" applyBorder="1" applyAlignment="1">
      <alignment horizontal="left" vertical="top" wrapText="1"/>
    </xf>
    <xf numFmtId="164" fontId="6" fillId="0" borderId="11" xfId="15" applyNumberFormat="1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164" fontId="6" fillId="0" borderId="3" xfId="15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top" wrapText="1"/>
    </xf>
    <xf numFmtId="164" fontId="7" fillId="0" borderId="4" xfId="15" applyNumberFormat="1" applyFont="1" applyFill="1" applyBorder="1" applyAlignment="1">
      <alignment horizontal="center" vertical="center" wrapText="1"/>
    </xf>
    <xf numFmtId="2" fontId="8" fillId="0" borderId="4" xfId="15" applyNumberFormat="1" applyFont="1" applyFill="1" applyBorder="1" applyAlignment="1">
      <alignment horizontal="center" vertical="center" wrapText="1"/>
    </xf>
    <xf numFmtId="2" fontId="6" fillId="0" borderId="2" xfId="15" applyNumberFormat="1" applyFont="1" applyFill="1" applyBorder="1" applyAlignment="1">
      <alignment horizontal="center" vertical="center" wrapText="1"/>
    </xf>
    <xf numFmtId="2" fontId="6" fillId="0" borderId="5" xfId="15" applyNumberFormat="1" applyFont="1" applyFill="1" applyBorder="1" applyAlignment="1">
      <alignment horizontal="center" vertical="center" wrapText="1"/>
    </xf>
    <xf numFmtId="2" fontId="6" fillId="0" borderId="6" xfId="15" applyNumberFormat="1" applyFont="1" applyFill="1" applyBorder="1" applyAlignment="1">
      <alignment horizontal="center" vertical="center" wrapText="1"/>
    </xf>
    <xf numFmtId="2" fontId="6" fillId="0" borderId="2" xfId="15" applyNumberFormat="1" applyFont="1" applyFill="1" applyBorder="1" applyAlignment="1">
      <alignment horizontal="center" vertical="center"/>
    </xf>
    <xf numFmtId="2" fontId="6" fillId="0" borderId="5" xfId="15" applyNumberFormat="1" applyFont="1" applyFill="1" applyBorder="1" applyAlignment="1">
      <alignment horizontal="center" vertical="center"/>
    </xf>
    <xf numFmtId="2" fontId="6" fillId="0" borderId="6" xfId="15" applyNumberFormat="1" applyFont="1" applyFill="1" applyBorder="1" applyAlignment="1">
      <alignment horizontal="center" vertical="center"/>
    </xf>
    <xf numFmtId="165" fontId="6" fillId="0" borderId="2" xfId="15" applyNumberFormat="1" applyFont="1" applyFill="1" applyBorder="1" applyAlignment="1">
      <alignment horizontal="center" vertical="center" wrapText="1"/>
    </xf>
    <xf numFmtId="165" fontId="6" fillId="0" borderId="5" xfId="15" applyNumberFormat="1" applyFont="1" applyFill="1" applyBorder="1" applyAlignment="1">
      <alignment horizontal="center" vertical="center" wrapText="1"/>
    </xf>
    <xf numFmtId="165" fontId="6" fillId="0" borderId="6" xfId="15" applyNumberFormat="1" applyFont="1" applyFill="1" applyBorder="1" applyAlignment="1">
      <alignment horizontal="center" vertical="center" wrapText="1"/>
    </xf>
    <xf numFmtId="164" fontId="6" fillId="0" borderId="2" xfId="15" applyNumberFormat="1" applyFont="1" applyFill="1" applyBorder="1" applyAlignment="1">
      <alignment horizontal="center" vertical="center"/>
    </xf>
    <xf numFmtId="164" fontId="6" fillId="0" borderId="5" xfId="15" applyNumberFormat="1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6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6" fillId="0" borderId="2" xfId="15" applyNumberFormat="1" applyFont="1" applyFill="1" applyBorder="1" applyAlignment="1">
      <alignment horizontal="center" vertical="center" wrapText="1"/>
    </xf>
    <xf numFmtId="164" fontId="6" fillId="0" borderId="5" xfId="15" applyNumberFormat="1" applyFont="1" applyFill="1" applyBorder="1" applyAlignment="1">
      <alignment horizontal="center" vertical="center" wrapText="1"/>
    </xf>
    <xf numFmtId="164" fontId="6" fillId="0" borderId="6" xfId="15" applyNumberFormat="1" applyFont="1" applyFill="1" applyBorder="1" applyAlignment="1">
      <alignment horizontal="center" vertical="center" wrapText="1"/>
    </xf>
    <xf numFmtId="2" fontId="6" fillId="0" borderId="2" xfId="15" applyNumberFormat="1" applyFont="1" applyFill="1" applyBorder="1" applyAlignment="1">
      <alignment horizontal="center" vertical="top" wrapText="1"/>
    </xf>
    <xf numFmtId="2" fontId="6" fillId="0" borderId="5" xfId="15" applyNumberFormat="1" applyFont="1" applyFill="1" applyBorder="1" applyAlignment="1">
      <alignment horizontal="center" vertical="top" wrapText="1"/>
    </xf>
    <xf numFmtId="2" fontId="6" fillId="0" borderId="6" xfId="15" applyNumberFormat="1" applyFont="1" applyFill="1" applyBorder="1" applyAlignment="1">
      <alignment horizontal="center" vertical="top" wrapText="1"/>
    </xf>
    <xf numFmtId="164" fontId="5" fillId="0" borderId="4" xfId="15" applyNumberFormat="1" applyFont="1" applyFill="1" applyBorder="1" applyAlignment="1">
      <alignment horizontal="center" vertical="center" wrapText="1"/>
    </xf>
    <xf numFmtId="164" fontId="5" fillId="0" borderId="3" xfId="15" applyNumberFormat="1" applyFont="1" applyFill="1" applyBorder="1" applyAlignment="1">
      <alignment horizontal="center" vertical="center"/>
    </xf>
    <xf numFmtId="164" fontId="5" fillId="0" borderId="4" xfId="15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164" fontId="6" fillId="0" borderId="2" xfId="15" applyNumberFormat="1" applyFont="1" applyFill="1" applyBorder="1" applyAlignment="1">
      <alignment horizontal="center" vertical="top" wrapText="1"/>
    </xf>
    <xf numFmtId="164" fontId="6" fillId="0" borderId="4" xfId="15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 wrapText="1"/>
    </xf>
    <xf numFmtId="164" fontId="6" fillId="0" borderId="3" xfId="15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/>
    </xf>
    <xf numFmtId="164" fontId="6" fillId="0" borderId="3" xfId="15" applyNumberFormat="1" applyFont="1" applyFill="1" applyBorder="1" applyAlignment="1">
      <alignment horizontal="center" vertical="center" wrapText="1"/>
    </xf>
    <xf numFmtId="2" fontId="6" fillId="0" borderId="3" xfId="15" applyNumberFormat="1" applyFont="1" applyFill="1" applyBorder="1" applyAlignment="1">
      <alignment horizontal="center" vertical="center" wrapText="1"/>
    </xf>
    <xf numFmtId="2" fontId="6" fillId="0" borderId="3" xfId="15" applyNumberFormat="1" applyFont="1" applyFill="1" applyBorder="1" applyAlignment="1">
      <alignment horizontal="center" vertical="center"/>
    </xf>
    <xf numFmtId="164" fontId="6" fillId="0" borderId="5" xfId="15" applyNumberFormat="1" applyFont="1" applyFill="1" applyBorder="1" applyAlignment="1">
      <alignment horizontal="left" vertical="center"/>
    </xf>
    <xf numFmtId="164" fontId="6" fillId="0" borderId="5" xfId="15" applyNumberFormat="1" applyFont="1" applyFill="1" applyBorder="1" applyAlignment="1">
      <alignment horizontal="center" vertical="top" wrapText="1"/>
    </xf>
    <xf numFmtId="2" fontId="6" fillId="0" borderId="3" xfId="15" applyNumberFormat="1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2" fontId="6" fillId="0" borderId="3" xfId="15" applyNumberFormat="1" applyFont="1" applyFill="1" applyBorder="1" applyAlignment="1">
      <alignment horizontal="center" vertical="top"/>
    </xf>
    <xf numFmtId="2" fontId="6" fillId="0" borderId="5" xfId="15" applyNumberFormat="1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workbookViewId="0" topLeftCell="H1">
      <selection activeCell="A9" sqref="A9:N9"/>
    </sheetView>
  </sheetViews>
  <sheetFormatPr defaultColWidth="9.00390625" defaultRowHeight="12.75"/>
  <cols>
    <col min="1" max="1" width="4.875" style="0" bestFit="1" customWidth="1"/>
    <col min="2" max="2" width="14.125" style="0" customWidth="1"/>
    <col min="3" max="3" width="7.375" style="0" customWidth="1"/>
    <col min="4" max="4" width="10.00390625" style="0" customWidth="1"/>
    <col min="15" max="15" width="10.125" style="0" customWidth="1"/>
  </cols>
  <sheetData>
    <row r="1" spans="1:15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23" t="s">
        <v>0</v>
      </c>
      <c r="N1" s="123"/>
      <c r="O1" s="123"/>
    </row>
    <row r="2" spans="1:15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23" t="s">
        <v>92</v>
      </c>
      <c r="N2" s="123"/>
      <c r="O2" s="123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23" t="s">
        <v>1</v>
      </c>
      <c r="N3" s="123"/>
      <c r="O3" s="123"/>
    </row>
    <row r="4" spans="1:15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23" t="s">
        <v>71</v>
      </c>
      <c r="N4" s="123"/>
      <c r="O4" s="123"/>
    </row>
    <row r="5" spans="1:15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23" t="s">
        <v>2</v>
      </c>
      <c r="N5" s="123"/>
      <c r="O5" s="123"/>
    </row>
    <row r="6" spans="1:15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23" t="s">
        <v>3</v>
      </c>
      <c r="N6" s="123"/>
      <c r="O6" s="123"/>
    </row>
    <row r="7" spans="1:15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23" t="s">
        <v>4</v>
      </c>
      <c r="N7" s="123"/>
      <c r="O7" s="123"/>
    </row>
    <row r="8" spans="1:15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</row>
    <row r="9" spans="1:15" ht="15.75">
      <c r="A9" s="124" t="s">
        <v>5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4"/>
    </row>
    <row r="10" spans="1:15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</row>
    <row r="11" spans="1:15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5"/>
    </row>
    <row r="12" spans="1:15" ht="12.75">
      <c r="A12" s="6" t="s">
        <v>6</v>
      </c>
      <c r="B12" s="125" t="s">
        <v>7</v>
      </c>
      <c r="C12" s="125" t="s">
        <v>8</v>
      </c>
      <c r="D12" s="125" t="s">
        <v>9</v>
      </c>
      <c r="E12" s="127" t="s">
        <v>10</v>
      </c>
      <c r="F12" s="127"/>
      <c r="G12" s="6"/>
      <c r="H12" s="127" t="s">
        <v>11</v>
      </c>
      <c r="I12" s="127"/>
      <c r="J12" s="127"/>
      <c r="K12" s="127"/>
      <c r="L12" s="127"/>
      <c r="M12" s="127"/>
      <c r="N12" s="127"/>
      <c r="O12" s="127"/>
    </row>
    <row r="13" spans="1:15" ht="58.5">
      <c r="A13" s="6" t="s">
        <v>12</v>
      </c>
      <c r="B13" s="126"/>
      <c r="C13" s="126"/>
      <c r="D13" s="126"/>
      <c r="E13" s="6" t="s">
        <v>13</v>
      </c>
      <c r="F13" s="6" t="s">
        <v>14</v>
      </c>
      <c r="G13" s="6" t="s">
        <v>15</v>
      </c>
      <c r="H13" s="6" t="s">
        <v>16</v>
      </c>
      <c r="I13" s="6" t="s">
        <v>17</v>
      </c>
      <c r="J13" s="6" t="s">
        <v>18</v>
      </c>
      <c r="K13" s="6" t="s">
        <v>19</v>
      </c>
      <c r="L13" s="6" t="s">
        <v>20</v>
      </c>
      <c r="M13" s="6" t="s">
        <v>21</v>
      </c>
      <c r="N13" s="6" t="s">
        <v>72</v>
      </c>
      <c r="O13" s="6" t="s">
        <v>22</v>
      </c>
    </row>
    <row r="14" spans="1:15" ht="12.75">
      <c r="A14" s="128" t="s">
        <v>23</v>
      </c>
      <c r="B14" s="131" t="s">
        <v>24</v>
      </c>
      <c r="C14" s="134">
        <v>2004</v>
      </c>
      <c r="D14" s="137">
        <v>34000</v>
      </c>
      <c r="E14" s="140"/>
      <c r="F14" s="137">
        <v>34000</v>
      </c>
      <c r="G14" s="137">
        <v>0</v>
      </c>
      <c r="H14" s="137">
        <v>34000</v>
      </c>
      <c r="I14" s="110"/>
      <c r="J14" s="110"/>
      <c r="K14" s="110" t="s">
        <v>25</v>
      </c>
      <c r="L14" s="110"/>
      <c r="M14" s="110"/>
      <c r="N14" s="110"/>
      <c r="O14" s="113"/>
    </row>
    <row r="15" spans="1:15" ht="12.75">
      <c r="A15" s="129"/>
      <c r="B15" s="132"/>
      <c r="C15" s="135"/>
      <c r="D15" s="138"/>
      <c r="E15" s="141"/>
      <c r="F15" s="138"/>
      <c r="G15" s="138"/>
      <c r="H15" s="138"/>
      <c r="I15" s="111"/>
      <c r="J15" s="111"/>
      <c r="K15" s="111"/>
      <c r="L15" s="111"/>
      <c r="M15" s="111"/>
      <c r="N15" s="111"/>
      <c r="O15" s="114"/>
    </row>
    <row r="16" spans="1:15" ht="18" customHeight="1">
      <c r="A16" s="130"/>
      <c r="B16" s="133"/>
      <c r="C16" s="136"/>
      <c r="D16" s="139"/>
      <c r="E16" s="142"/>
      <c r="F16" s="139"/>
      <c r="G16" s="139"/>
      <c r="H16" s="139"/>
      <c r="I16" s="112"/>
      <c r="J16" s="112"/>
      <c r="K16" s="112"/>
      <c r="L16" s="112"/>
      <c r="M16" s="112"/>
      <c r="N16" s="112"/>
      <c r="O16" s="115"/>
    </row>
    <row r="17" spans="1:15" ht="12.75">
      <c r="A17" s="128" t="s">
        <v>23</v>
      </c>
      <c r="B17" s="131" t="s">
        <v>26</v>
      </c>
      <c r="C17" s="134" t="s">
        <v>27</v>
      </c>
      <c r="D17" s="137">
        <v>3431000</v>
      </c>
      <c r="E17" s="140"/>
      <c r="F17" s="137">
        <v>52100</v>
      </c>
      <c r="G17" s="137">
        <v>22082</v>
      </c>
      <c r="H17" s="137">
        <v>30018</v>
      </c>
      <c r="I17" s="110"/>
      <c r="J17" s="116"/>
      <c r="K17" s="110"/>
      <c r="L17" s="110"/>
      <c r="M17" s="110"/>
      <c r="N17" s="110"/>
      <c r="O17" s="119">
        <v>3075700</v>
      </c>
    </row>
    <row r="18" spans="1:15" ht="19.5" customHeight="1">
      <c r="A18" s="129"/>
      <c r="B18" s="132"/>
      <c r="C18" s="135"/>
      <c r="D18" s="138"/>
      <c r="E18" s="141"/>
      <c r="F18" s="138"/>
      <c r="G18" s="138"/>
      <c r="H18" s="138"/>
      <c r="I18" s="111"/>
      <c r="J18" s="117"/>
      <c r="K18" s="111"/>
      <c r="L18" s="111"/>
      <c r="M18" s="111"/>
      <c r="N18" s="111"/>
      <c r="O18" s="120"/>
    </row>
    <row r="19" spans="1:15" ht="22.5" customHeight="1">
      <c r="A19" s="129"/>
      <c r="B19" s="133"/>
      <c r="C19" s="135"/>
      <c r="D19" s="138"/>
      <c r="E19" s="142"/>
      <c r="F19" s="139"/>
      <c r="G19" s="139"/>
      <c r="H19" s="139"/>
      <c r="I19" s="112"/>
      <c r="J19" s="118"/>
      <c r="K19" s="112"/>
      <c r="L19" s="112"/>
      <c r="M19" s="112"/>
      <c r="N19" s="112"/>
      <c r="O19" s="120"/>
    </row>
    <row r="20" spans="1:15" ht="20.25" customHeight="1">
      <c r="A20" s="129"/>
      <c r="B20" s="131" t="s">
        <v>28</v>
      </c>
      <c r="C20" s="135"/>
      <c r="D20" s="138"/>
      <c r="E20" s="140"/>
      <c r="F20" s="137">
        <v>303200</v>
      </c>
      <c r="G20" s="137"/>
      <c r="H20" s="137">
        <v>90000</v>
      </c>
      <c r="I20" s="110"/>
      <c r="J20" s="137">
        <v>144000</v>
      </c>
      <c r="K20" s="10" t="s">
        <v>29</v>
      </c>
      <c r="L20" s="110"/>
      <c r="M20" s="110"/>
      <c r="N20" s="110"/>
      <c r="O20" s="120"/>
    </row>
    <row r="21" spans="1:15" ht="15.75" customHeight="1">
      <c r="A21" s="129"/>
      <c r="B21" s="132"/>
      <c r="C21" s="135"/>
      <c r="D21" s="138"/>
      <c r="E21" s="141"/>
      <c r="F21" s="138"/>
      <c r="G21" s="138"/>
      <c r="H21" s="138"/>
      <c r="I21" s="111"/>
      <c r="J21" s="138"/>
      <c r="K21" s="138">
        <v>50000</v>
      </c>
      <c r="L21" s="111"/>
      <c r="M21" s="111"/>
      <c r="N21" s="111"/>
      <c r="O21" s="120"/>
    </row>
    <row r="22" spans="1:15" ht="18.75" customHeight="1">
      <c r="A22" s="129"/>
      <c r="B22" s="132"/>
      <c r="C22" s="135"/>
      <c r="D22" s="138"/>
      <c r="E22" s="141"/>
      <c r="F22" s="138"/>
      <c r="G22" s="138"/>
      <c r="H22" s="138"/>
      <c r="I22" s="111"/>
      <c r="J22" s="10">
        <v>19200</v>
      </c>
      <c r="K22" s="121"/>
      <c r="L22" s="111"/>
      <c r="M22" s="111"/>
      <c r="N22" s="111"/>
      <c r="O22" s="120"/>
    </row>
    <row r="23" spans="1:15" ht="16.5" customHeight="1" thickBot="1">
      <c r="A23" s="24" t="s">
        <v>30</v>
      </c>
      <c r="B23" s="25" t="s">
        <v>31</v>
      </c>
      <c r="C23" s="26">
        <v>2004</v>
      </c>
      <c r="D23" s="27">
        <v>172000</v>
      </c>
      <c r="E23" s="28"/>
      <c r="F23" s="27">
        <v>72000</v>
      </c>
      <c r="G23" s="27"/>
      <c r="H23" s="27">
        <v>72000</v>
      </c>
      <c r="I23" s="29"/>
      <c r="J23" s="27"/>
      <c r="K23" s="30"/>
      <c r="L23" s="29"/>
      <c r="M23" s="29"/>
      <c r="N23" s="29"/>
      <c r="O23" s="31">
        <v>100000</v>
      </c>
    </row>
    <row r="24" spans="1:15" ht="16.5" customHeight="1" thickBot="1" thickTop="1">
      <c r="A24" s="32"/>
      <c r="B24" s="33" t="s">
        <v>32</v>
      </c>
      <c r="C24" s="33"/>
      <c r="D24" s="34">
        <f>D23+D17+D14</f>
        <v>3637000</v>
      </c>
      <c r="E24" s="35"/>
      <c r="F24" s="34">
        <f>F23+F20+F17++++F14</f>
        <v>461300</v>
      </c>
      <c r="G24" s="34">
        <f>G23+G20+G17+G14</f>
        <v>22082</v>
      </c>
      <c r="H24" s="34">
        <f>H23+H20+H17+H14</f>
        <v>226018</v>
      </c>
      <c r="I24" s="35"/>
      <c r="J24" s="34">
        <f>J23+J22+J20+J17+J14</f>
        <v>163200</v>
      </c>
      <c r="K24" s="34">
        <f>K21</f>
        <v>50000</v>
      </c>
      <c r="L24" s="35"/>
      <c r="M24" s="35"/>
      <c r="N24" s="35"/>
      <c r="O24" s="36">
        <f>O23+O17</f>
        <v>3175700</v>
      </c>
    </row>
    <row r="25" spans="1:15" ht="39.75" customHeight="1" thickTop="1">
      <c r="A25" s="37" t="s">
        <v>33</v>
      </c>
      <c r="B25" s="38" t="s">
        <v>34</v>
      </c>
      <c r="C25" s="39">
        <v>2003</v>
      </c>
      <c r="D25" s="40">
        <v>60000</v>
      </c>
      <c r="E25" s="41"/>
      <c r="F25" s="42">
        <v>60000</v>
      </c>
      <c r="G25" s="42">
        <v>60000</v>
      </c>
      <c r="H25" s="43"/>
      <c r="I25" s="43"/>
      <c r="J25" s="43"/>
      <c r="K25" s="43"/>
      <c r="L25" s="43"/>
      <c r="M25" s="43"/>
      <c r="N25" s="43"/>
      <c r="O25" s="44"/>
    </row>
    <row r="26" spans="1:15" ht="12.75">
      <c r="A26" s="6" t="s">
        <v>6</v>
      </c>
      <c r="B26" s="125" t="s">
        <v>7</v>
      </c>
      <c r="C26" s="125" t="s">
        <v>8</v>
      </c>
      <c r="D26" s="125" t="s">
        <v>9</v>
      </c>
      <c r="E26" s="127" t="s">
        <v>10</v>
      </c>
      <c r="F26" s="127"/>
      <c r="G26" s="6"/>
      <c r="H26" s="127" t="s">
        <v>11</v>
      </c>
      <c r="I26" s="127"/>
      <c r="J26" s="127"/>
      <c r="K26" s="127"/>
      <c r="L26" s="127"/>
      <c r="M26" s="127"/>
      <c r="N26" s="127"/>
      <c r="O26" s="127"/>
    </row>
    <row r="27" spans="1:15" ht="58.5">
      <c r="A27" s="6" t="s">
        <v>12</v>
      </c>
      <c r="B27" s="126"/>
      <c r="C27" s="126"/>
      <c r="D27" s="126"/>
      <c r="E27" s="6" t="s">
        <v>13</v>
      </c>
      <c r="F27" s="6" t="s">
        <v>14</v>
      </c>
      <c r="G27" s="6" t="s">
        <v>15</v>
      </c>
      <c r="H27" s="6" t="s">
        <v>16</v>
      </c>
      <c r="I27" s="6" t="s">
        <v>17</v>
      </c>
      <c r="J27" s="6" t="s">
        <v>18</v>
      </c>
      <c r="K27" s="6" t="s">
        <v>19</v>
      </c>
      <c r="L27" s="6" t="s">
        <v>20</v>
      </c>
      <c r="M27" s="6" t="s">
        <v>21</v>
      </c>
      <c r="N27" s="6" t="s">
        <v>73</v>
      </c>
      <c r="O27" s="6" t="s">
        <v>22</v>
      </c>
    </row>
    <row r="28" spans="1:15" ht="17.25" customHeight="1">
      <c r="A28" s="128"/>
      <c r="B28" s="131" t="s">
        <v>84</v>
      </c>
      <c r="C28" s="122">
        <v>2004</v>
      </c>
      <c r="D28" s="137">
        <v>81300</v>
      </c>
      <c r="E28" s="140"/>
      <c r="F28" s="137">
        <v>81300</v>
      </c>
      <c r="G28" s="137"/>
      <c r="H28" s="137">
        <v>56300</v>
      </c>
      <c r="I28" s="110"/>
      <c r="J28" s="110"/>
      <c r="K28" s="110"/>
      <c r="L28" s="45">
        <v>25000</v>
      </c>
      <c r="M28" s="110"/>
      <c r="N28" s="110"/>
      <c r="O28" s="113"/>
    </row>
    <row r="29" spans="1:15" ht="15" customHeight="1">
      <c r="A29" s="130"/>
      <c r="B29" s="133"/>
      <c r="C29" s="92"/>
      <c r="D29" s="139"/>
      <c r="E29" s="142"/>
      <c r="F29" s="139"/>
      <c r="G29" s="139"/>
      <c r="H29" s="139"/>
      <c r="I29" s="112"/>
      <c r="J29" s="112"/>
      <c r="K29" s="112"/>
      <c r="L29" s="45" t="s">
        <v>35</v>
      </c>
      <c r="M29" s="112"/>
      <c r="N29" s="112"/>
      <c r="O29" s="115"/>
    </row>
    <row r="30" spans="1:15" ht="30.75" customHeight="1">
      <c r="A30" s="12"/>
      <c r="B30" s="13" t="s">
        <v>36</v>
      </c>
      <c r="C30" s="46">
        <v>2004</v>
      </c>
      <c r="D30" s="15">
        <v>53000</v>
      </c>
      <c r="E30" s="16"/>
      <c r="F30" s="15">
        <v>53000</v>
      </c>
      <c r="G30" s="15"/>
      <c r="H30" s="15">
        <v>40500</v>
      </c>
      <c r="I30" s="17"/>
      <c r="J30" s="17"/>
      <c r="K30" s="17"/>
      <c r="L30" s="45">
        <v>12500</v>
      </c>
      <c r="M30" s="17"/>
      <c r="N30" s="17"/>
      <c r="O30" s="18"/>
    </row>
    <row r="31" spans="1:15" ht="19.5" customHeight="1">
      <c r="A31" s="128" t="s">
        <v>33</v>
      </c>
      <c r="B31" s="131" t="s">
        <v>37</v>
      </c>
      <c r="C31" s="134">
        <v>2004</v>
      </c>
      <c r="D31" s="137">
        <v>1207000</v>
      </c>
      <c r="E31" s="137">
        <v>17000</v>
      </c>
      <c r="F31" s="137">
        <v>22500</v>
      </c>
      <c r="G31" s="110"/>
      <c r="H31" s="137">
        <v>22500</v>
      </c>
      <c r="I31" s="137">
        <v>0</v>
      </c>
      <c r="J31" s="137" t="s">
        <v>25</v>
      </c>
      <c r="K31" s="47">
        <v>0</v>
      </c>
      <c r="L31" s="110"/>
      <c r="M31" s="110"/>
      <c r="N31" s="110"/>
      <c r="O31" s="119">
        <v>1167500</v>
      </c>
    </row>
    <row r="32" spans="1:15" ht="10.5" customHeight="1">
      <c r="A32" s="130"/>
      <c r="B32" s="133"/>
      <c r="C32" s="136"/>
      <c r="D32" s="139"/>
      <c r="E32" s="139"/>
      <c r="F32" s="139"/>
      <c r="G32" s="112"/>
      <c r="H32" s="139"/>
      <c r="I32" s="139"/>
      <c r="J32" s="139"/>
      <c r="K32" s="22" t="s">
        <v>25</v>
      </c>
      <c r="L32" s="112"/>
      <c r="M32" s="112"/>
      <c r="N32" s="112"/>
      <c r="O32" s="93"/>
    </row>
    <row r="33" spans="1:15" ht="63.75" customHeight="1">
      <c r="A33" s="128" t="s">
        <v>33</v>
      </c>
      <c r="B33" s="48" t="s">
        <v>38</v>
      </c>
      <c r="C33" s="134" t="s">
        <v>27</v>
      </c>
      <c r="D33" s="137">
        <v>6440700</v>
      </c>
      <c r="E33" s="49"/>
      <c r="F33" s="50">
        <v>72600</v>
      </c>
      <c r="G33" s="50">
        <v>24219</v>
      </c>
      <c r="H33" s="50">
        <v>48381</v>
      </c>
      <c r="I33" s="55"/>
      <c r="J33" s="55"/>
      <c r="K33" s="55"/>
      <c r="L33" s="55"/>
      <c r="M33" s="55"/>
      <c r="N33" s="55"/>
      <c r="O33" s="119">
        <v>6034100</v>
      </c>
    </row>
    <row r="34" spans="1:15" ht="18" customHeight="1">
      <c r="A34" s="129"/>
      <c r="B34" s="131" t="s">
        <v>39</v>
      </c>
      <c r="C34" s="135"/>
      <c r="D34" s="138"/>
      <c r="E34" s="140"/>
      <c r="F34" s="137">
        <v>334000</v>
      </c>
      <c r="G34" s="110"/>
      <c r="H34" s="137">
        <v>55600</v>
      </c>
      <c r="I34" s="110"/>
      <c r="J34" s="10">
        <v>245700</v>
      </c>
      <c r="K34" s="47">
        <v>0</v>
      </c>
      <c r="L34" s="110"/>
      <c r="M34" s="110"/>
      <c r="N34" s="110"/>
      <c r="O34" s="120"/>
    </row>
    <row r="35" spans="1:15" ht="20.25" customHeight="1" thickBot="1">
      <c r="A35" s="129"/>
      <c r="B35" s="133"/>
      <c r="C35" s="135"/>
      <c r="D35" s="138"/>
      <c r="E35" s="142"/>
      <c r="F35" s="139"/>
      <c r="G35" s="112"/>
      <c r="H35" s="139"/>
      <c r="I35" s="112"/>
      <c r="J35" s="21">
        <v>32700</v>
      </c>
      <c r="K35" s="22" t="s">
        <v>25</v>
      </c>
      <c r="L35" s="112"/>
      <c r="M35" s="112"/>
      <c r="N35" s="112"/>
      <c r="O35" s="120"/>
    </row>
    <row r="36" spans="1:15" ht="18.75" customHeight="1" thickBot="1" thickTop="1">
      <c r="A36" s="32"/>
      <c r="B36" s="33" t="s">
        <v>40</v>
      </c>
      <c r="C36" s="33"/>
      <c r="D36" s="34">
        <f>D33+D31+D30+D28+D25</f>
        <v>7842000</v>
      </c>
      <c r="E36" s="34">
        <f>E31+E28+E25</f>
        <v>17000</v>
      </c>
      <c r="F36" s="34">
        <f>F34+F33+F31+F30+F28+F25</f>
        <v>623400</v>
      </c>
      <c r="G36" s="34">
        <f>G34+G33+G31+G28+G25</f>
        <v>84219</v>
      </c>
      <c r="H36" s="34">
        <f>H34+H33+H31+H30+H28+H25</f>
        <v>223281</v>
      </c>
      <c r="I36" s="34">
        <f>I34+I33+I31+I28+I25</f>
        <v>0</v>
      </c>
      <c r="J36" s="34">
        <f>J35+J34</f>
        <v>278400</v>
      </c>
      <c r="K36" s="34">
        <f>K31+K25</f>
        <v>0</v>
      </c>
      <c r="L36" s="34">
        <f>L34+L33+L31+L30+L28</f>
        <v>37500</v>
      </c>
      <c r="M36" s="56">
        <f>M34+M33+M31+M28+M25</f>
        <v>0</v>
      </c>
      <c r="N36" s="34">
        <f>N34+N33+N31+N28+N25</f>
        <v>0</v>
      </c>
      <c r="O36" s="36">
        <f>O33+O31</f>
        <v>7201600</v>
      </c>
    </row>
    <row r="37" spans="1:15" ht="23.25" customHeight="1" thickBot="1" thickTop="1">
      <c r="A37" s="101" t="s">
        <v>79</v>
      </c>
      <c r="B37" s="13" t="s">
        <v>80</v>
      </c>
      <c r="C37" s="13">
        <v>2004</v>
      </c>
      <c r="D37" s="91">
        <v>30000</v>
      </c>
      <c r="E37" s="91"/>
      <c r="F37" s="91">
        <v>30000</v>
      </c>
      <c r="G37" s="91"/>
      <c r="H37" s="91">
        <v>30000</v>
      </c>
      <c r="I37" s="91"/>
      <c r="J37" s="91"/>
      <c r="K37" s="91"/>
      <c r="L37" s="91"/>
      <c r="M37" s="102"/>
      <c r="N37" s="91"/>
      <c r="O37" s="103"/>
    </row>
    <row r="38" spans="1:15" ht="18.75" customHeight="1" thickBot="1" thickTop="1">
      <c r="A38" s="32"/>
      <c r="B38" s="33" t="s">
        <v>81</v>
      </c>
      <c r="C38" s="33"/>
      <c r="D38" s="34">
        <f>D37</f>
        <v>30000</v>
      </c>
      <c r="E38" s="34">
        <f aca="true" t="shared" si="0" ref="E38:O38">E37</f>
        <v>0</v>
      </c>
      <c r="F38" s="34">
        <f t="shared" si="0"/>
        <v>30000</v>
      </c>
      <c r="G38" s="34">
        <f t="shared" si="0"/>
        <v>0</v>
      </c>
      <c r="H38" s="34">
        <f t="shared" si="0"/>
        <v>30000</v>
      </c>
      <c r="I38" s="34">
        <f t="shared" si="0"/>
        <v>0</v>
      </c>
      <c r="J38" s="34">
        <f t="shared" si="0"/>
        <v>0</v>
      </c>
      <c r="K38" s="34">
        <f t="shared" si="0"/>
        <v>0</v>
      </c>
      <c r="L38" s="34">
        <f t="shared" si="0"/>
        <v>0</v>
      </c>
      <c r="M38" s="34">
        <f t="shared" si="0"/>
        <v>0</v>
      </c>
      <c r="N38" s="34">
        <f t="shared" si="0"/>
        <v>0</v>
      </c>
      <c r="O38" s="34">
        <f t="shared" si="0"/>
        <v>0</v>
      </c>
    </row>
    <row r="39" spans="1:15" ht="43.5" customHeight="1" thickTop="1">
      <c r="A39" s="57" t="s">
        <v>41</v>
      </c>
      <c r="B39" s="19" t="s">
        <v>42</v>
      </c>
      <c r="C39" s="20" t="s">
        <v>43</v>
      </c>
      <c r="D39" s="58">
        <v>145500</v>
      </c>
      <c r="E39" s="58">
        <v>95500</v>
      </c>
      <c r="F39" s="58">
        <v>50000</v>
      </c>
      <c r="G39" s="59"/>
      <c r="H39" s="58">
        <v>40000</v>
      </c>
      <c r="I39" s="59"/>
      <c r="J39" s="59"/>
      <c r="K39" s="59"/>
      <c r="L39" s="59"/>
      <c r="M39" s="59"/>
      <c r="N39" s="58">
        <v>10000</v>
      </c>
      <c r="O39" s="60"/>
    </row>
    <row r="40" spans="1:15" ht="20.25" customHeight="1">
      <c r="A40" s="128" t="s">
        <v>41</v>
      </c>
      <c r="B40" s="131" t="s">
        <v>44</v>
      </c>
      <c r="C40" s="134">
        <v>2004</v>
      </c>
      <c r="D40" s="137">
        <v>168700</v>
      </c>
      <c r="E40" s="137">
        <v>26850</v>
      </c>
      <c r="F40" s="137">
        <v>141850</v>
      </c>
      <c r="G40" s="110"/>
      <c r="H40" s="137">
        <v>41000</v>
      </c>
      <c r="I40" s="110"/>
      <c r="J40" s="110"/>
      <c r="K40" s="110"/>
      <c r="L40" s="137">
        <v>57000</v>
      </c>
      <c r="M40" s="110"/>
      <c r="N40" s="137">
        <v>43850</v>
      </c>
      <c r="O40" s="113"/>
    </row>
    <row r="41" spans="1:15" ht="12.75" customHeight="1">
      <c r="A41" s="129"/>
      <c r="B41" s="132"/>
      <c r="C41" s="135"/>
      <c r="D41" s="138"/>
      <c r="E41" s="138"/>
      <c r="F41" s="138"/>
      <c r="G41" s="111"/>
      <c r="H41" s="138"/>
      <c r="I41" s="111"/>
      <c r="J41" s="111"/>
      <c r="K41" s="111"/>
      <c r="L41" s="138"/>
      <c r="M41" s="111"/>
      <c r="N41" s="138"/>
      <c r="O41" s="114"/>
    </row>
    <row r="42" spans="1:15" ht="13.5" customHeight="1">
      <c r="A42" s="130"/>
      <c r="B42" s="133"/>
      <c r="C42" s="136"/>
      <c r="D42" s="139"/>
      <c r="E42" s="139"/>
      <c r="F42" s="139"/>
      <c r="G42" s="112"/>
      <c r="H42" s="139"/>
      <c r="I42" s="112"/>
      <c r="J42" s="112"/>
      <c r="K42" s="112"/>
      <c r="L42" s="21" t="s">
        <v>45</v>
      </c>
      <c r="M42" s="112"/>
      <c r="N42" s="139"/>
      <c r="O42" s="115"/>
    </row>
    <row r="43" spans="1:15" ht="12.75">
      <c r="A43" s="128" t="s">
        <v>41</v>
      </c>
      <c r="B43" s="131" t="s">
        <v>46</v>
      </c>
      <c r="C43" s="134" t="s">
        <v>43</v>
      </c>
      <c r="D43" s="137">
        <v>280000</v>
      </c>
      <c r="E43" s="137">
        <v>0</v>
      </c>
      <c r="F43" s="137">
        <v>280000</v>
      </c>
      <c r="G43" s="137" t="s">
        <v>25</v>
      </c>
      <c r="H43" s="137">
        <v>50882</v>
      </c>
      <c r="I43" s="137">
        <v>129118</v>
      </c>
      <c r="J43" s="110"/>
      <c r="K43" s="11" t="s">
        <v>25</v>
      </c>
      <c r="L43" s="137"/>
      <c r="M43" s="110"/>
      <c r="N43" s="137"/>
      <c r="O43" s="113"/>
    </row>
    <row r="44" spans="1:15" ht="16.5" customHeight="1">
      <c r="A44" s="129"/>
      <c r="B44" s="132"/>
      <c r="C44" s="135"/>
      <c r="D44" s="138"/>
      <c r="E44" s="138"/>
      <c r="F44" s="138"/>
      <c r="G44" s="138"/>
      <c r="H44" s="138"/>
      <c r="I44" s="138"/>
      <c r="J44" s="111"/>
      <c r="K44" s="45">
        <v>100000</v>
      </c>
      <c r="L44" s="138"/>
      <c r="M44" s="111"/>
      <c r="N44" s="138"/>
      <c r="O44" s="114"/>
    </row>
    <row r="45" spans="1:15" ht="26.25" customHeight="1">
      <c r="A45" s="130"/>
      <c r="B45" s="133"/>
      <c r="C45" s="136"/>
      <c r="D45" s="15">
        <v>139000</v>
      </c>
      <c r="E45" s="15">
        <v>109000</v>
      </c>
      <c r="F45" s="15">
        <v>30000</v>
      </c>
      <c r="G45" s="15"/>
      <c r="H45" s="15">
        <v>30000</v>
      </c>
      <c r="I45" s="15">
        <v>0</v>
      </c>
      <c r="J45" s="112"/>
      <c r="K45" s="15">
        <v>0</v>
      </c>
      <c r="L45" s="139"/>
      <c r="M45" s="112"/>
      <c r="N45" s="139"/>
      <c r="O45" s="115"/>
    </row>
    <row r="46" spans="1:15" ht="12.75">
      <c r="A46" s="6" t="s">
        <v>6</v>
      </c>
      <c r="B46" s="125" t="s">
        <v>7</v>
      </c>
      <c r="C46" s="125" t="s">
        <v>8</v>
      </c>
      <c r="D46" s="125" t="s">
        <v>9</v>
      </c>
      <c r="E46" s="127" t="s">
        <v>10</v>
      </c>
      <c r="F46" s="127"/>
      <c r="G46" s="6"/>
      <c r="H46" s="127" t="s">
        <v>11</v>
      </c>
      <c r="I46" s="127"/>
      <c r="J46" s="127"/>
      <c r="K46" s="127"/>
      <c r="L46" s="127"/>
      <c r="M46" s="127"/>
      <c r="N46" s="127"/>
      <c r="O46" s="127"/>
    </row>
    <row r="47" spans="1:15" ht="59.25" thickBot="1">
      <c r="A47" s="61" t="s">
        <v>12</v>
      </c>
      <c r="B47" s="94"/>
      <c r="C47" s="94"/>
      <c r="D47" s="94"/>
      <c r="E47" s="61" t="s">
        <v>13</v>
      </c>
      <c r="F47" s="61" t="s">
        <v>14</v>
      </c>
      <c r="G47" s="61" t="s">
        <v>15</v>
      </c>
      <c r="H47" s="61" t="s">
        <v>16</v>
      </c>
      <c r="I47" s="61" t="s">
        <v>17</v>
      </c>
      <c r="J47" s="61" t="s">
        <v>18</v>
      </c>
      <c r="K47" s="61" t="s">
        <v>19</v>
      </c>
      <c r="L47" s="61" t="s">
        <v>47</v>
      </c>
      <c r="M47" s="61" t="s">
        <v>21</v>
      </c>
      <c r="N47" s="61" t="s">
        <v>72</v>
      </c>
      <c r="O47" s="61" t="s">
        <v>22</v>
      </c>
    </row>
    <row r="48" spans="1:15" ht="15" customHeight="1" thickBot="1" thickTop="1">
      <c r="A48" s="32"/>
      <c r="B48" s="33" t="s">
        <v>48</v>
      </c>
      <c r="C48" s="33"/>
      <c r="D48" s="34">
        <f>SUM(D39:D45)</f>
        <v>733200</v>
      </c>
      <c r="E48" s="34">
        <f>SUM(E39:E45)</f>
        <v>231350</v>
      </c>
      <c r="F48" s="34">
        <f>SUM(F39:F45)</f>
        <v>501850</v>
      </c>
      <c r="G48" s="35"/>
      <c r="H48" s="34">
        <f>SUM(H39:H45)</f>
        <v>161882</v>
      </c>
      <c r="I48" s="34">
        <f>I45+I43+I40+I39</f>
        <v>129118</v>
      </c>
      <c r="J48" s="35"/>
      <c r="K48" s="34">
        <f>SUM(K44:K45)</f>
        <v>100000</v>
      </c>
      <c r="L48" s="34">
        <f>SUM(L40:L45)</f>
        <v>57000</v>
      </c>
      <c r="M48" s="35"/>
      <c r="N48" s="34">
        <f>SUM(N39:N45)</f>
        <v>53850</v>
      </c>
      <c r="O48" s="63"/>
    </row>
    <row r="49" spans="1:15" ht="13.5" customHeight="1" thickBot="1" thickTop="1">
      <c r="A49" s="37" t="s">
        <v>49</v>
      </c>
      <c r="B49" s="38" t="s">
        <v>50</v>
      </c>
      <c r="C49" s="38">
        <v>2004</v>
      </c>
      <c r="D49" s="40">
        <v>13000</v>
      </c>
      <c r="E49" s="40"/>
      <c r="F49" s="40">
        <v>13000</v>
      </c>
      <c r="G49" s="64"/>
      <c r="H49" s="40">
        <v>13000</v>
      </c>
      <c r="I49" s="40"/>
      <c r="J49" s="64"/>
      <c r="K49" s="40"/>
      <c r="L49" s="40"/>
      <c r="M49" s="64"/>
      <c r="N49" s="40"/>
      <c r="O49" s="65"/>
    </row>
    <row r="50" spans="1:15" ht="14.25" thickBot="1" thickTop="1">
      <c r="A50" s="32"/>
      <c r="B50" s="33" t="s">
        <v>51</v>
      </c>
      <c r="C50" s="33"/>
      <c r="D50" s="34">
        <f>SUM(D49)</f>
        <v>13000</v>
      </c>
      <c r="E50" s="34"/>
      <c r="F50" s="34">
        <f>SUM(F49)</f>
        <v>13000</v>
      </c>
      <c r="G50" s="35"/>
      <c r="H50" s="34">
        <f>SUM(H49)</f>
        <v>13000</v>
      </c>
      <c r="I50" s="34"/>
      <c r="J50" s="35"/>
      <c r="K50" s="34"/>
      <c r="L50" s="34"/>
      <c r="M50" s="35"/>
      <c r="N50" s="34"/>
      <c r="O50" s="66"/>
    </row>
    <row r="51" spans="1:15" ht="11.25" customHeight="1" thickTop="1">
      <c r="A51" s="158" t="s">
        <v>74</v>
      </c>
      <c r="B51" s="151" t="s">
        <v>75</v>
      </c>
      <c r="C51" s="96">
        <v>2004</v>
      </c>
      <c r="D51" s="150">
        <v>120000</v>
      </c>
      <c r="E51" s="150"/>
      <c r="F51" s="150">
        <v>120000</v>
      </c>
      <c r="G51" s="157"/>
      <c r="H51" s="150"/>
      <c r="I51" s="150"/>
      <c r="J51" s="157"/>
      <c r="K51" s="90" t="s">
        <v>29</v>
      </c>
      <c r="L51" s="150"/>
      <c r="M51" s="157"/>
      <c r="N51" s="90" t="s">
        <v>76</v>
      </c>
      <c r="O51" s="159"/>
    </row>
    <row r="52" spans="1:15" ht="13.5" thickBot="1">
      <c r="A52" s="129"/>
      <c r="B52" s="132"/>
      <c r="C52" s="95"/>
      <c r="D52" s="156"/>
      <c r="E52" s="156"/>
      <c r="F52" s="156"/>
      <c r="G52" s="141"/>
      <c r="H52" s="156"/>
      <c r="I52" s="156"/>
      <c r="J52" s="141"/>
      <c r="K52" s="91">
        <v>70000</v>
      </c>
      <c r="L52" s="156"/>
      <c r="M52" s="141"/>
      <c r="N52" s="91">
        <v>50000</v>
      </c>
      <c r="O52" s="160"/>
    </row>
    <row r="53" spans="1:15" ht="14.25" thickBot="1" thickTop="1">
      <c r="A53" s="32"/>
      <c r="B53" s="33" t="s">
        <v>77</v>
      </c>
      <c r="C53" s="33"/>
      <c r="D53" s="34">
        <f>D51</f>
        <v>120000</v>
      </c>
      <c r="E53" s="34">
        <f aca="true" t="shared" si="1" ref="E53:O53">E51</f>
        <v>0</v>
      </c>
      <c r="F53" s="34">
        <f t="shared" si="1"/>
        <v>120000</v>
      </c>
      <c r="G53" s="34">
        <f t="shared" si="1"/>
        <v>0</v>
      </c>
      <c r="H53" s="34">
        <f t="shared" si="1"/>
        <v>0</v>
      </c>
      <c r="I53" s="34">
        <f t="shared" si="1"/>
        <v>0</v>
      </c>
      <c r="J53" s="34">
        <f t="shared" si="1"/>
        <v>0</v>
      </c>
      <c r="K53" s="34">
        <f>K52</f>
        <v>70000</v>
      </c>
      <c r="L53" s="34">
        <f t="shared" si="1"/>
        <v>0</v>
      </c>
      <c r="M53" s="34">
        <f t="shared" si="1"/>
        <v>0</v>
      </c>
      <c r="N53" s="34">
        <f>N52</f>
        <v>50000</v>
      </c>
      <c r="O53" s="34">
        <f t="shared" si="1"/>
        <v>0</v>
      </c>
    </row>
    <row r="54" spans="1:15" ht="13.5" thickTop="1">
      <c r="A54" s="129" t="s">
        <v>52</v>
      </c>
      <c r="B54" s="132" t="s">
        <v>53</v>
      </c>
      <c r="C54" s="135" t="s">
        <v>54</v>
      </c>
      <c r="D54" s="138">
        <v>1220000</v>
      </c>
      <c r="E54" s="138">
        <v>374200</v>
      </c>
      <c r="F54" s="138">
        <v>706000</v>
      </c>
      <c r="G54" s="138">
        <v>0</v>
      </c>
      <c r="H54" s="45">
        <v>154000</v>
      </c>
      <c r="I54" s="111"/>
      <c r="J54" s="111"/>
      <c r="K54" s="111"/>
      <c r="L54" s="111"/>
      <c r="M54" s="138">
        <v>200000</v>
      </c>
      <c r="N54" s="15">
        <v>140000</v>
      </c>
      <c r="O54" s="120">
        <v>139800</v>
      </c>
    </row>
    <row r="55" spans="1:15" ht="12.75">
      <c r="A55" s="129"/>
      <c r="B55" s="132"/>
      <c r="C55" s="135"/>
      <c r="D55" s="138"/>
      <c r="E55" s="138"/>
      <c r="F55" s="138"/>
      <c r="G55" s="138"/>
      <c r="H55" s="45">
        <v>212000</v>
      </c>
      <c r="I55" s="111"/>
      <c r="J55" s="111"/>
      <c r="K55" s="111"/>
      <c r="L55" s="111"/>
      <c r="M55" s="138"/>
      <c r="N55" s="15" t="s">
        <v>55</v>
      </c>
      <c r="O55" s="120"/>
    </row>
    <row r="56" spans="1:15" ht="12.75">
      <c r="A56" s="130"/>
      <c r="B56" s="133"/>
      <c r="C56" s="136"/>
      <c r="D56" s="139"/>
      <c r="E56" s="139"/>
      <c r="F56" s="139"/>
      <c r="G56" s="139"/>
      <c r="H56" s="21" t="s">
        <v>56</v>
      </c>
      <c r="I56" s="112"/>
      <c r="J56" s="112"/>
      <c r="K56" s="112"/>
      <c r="L56" s="112"/>
      <c r="M56" s="139"/>
      <c r="N56" s="21"/>
      <c r="O56" s="93"/>
    </row>
    <row r="57" spans="1:15" ht="12.75">
      <c r="A57" s="122">
        <v>80110</v>
      </c>
      <c r="B57" s="131" t="s">
        <v>57</v>
      </c>
      <c r="C57" s="134" t="s">
        <v>54</v>
      </c>
      <c r="D57" s="137">
        <v>1170000</v>
      </c>
      <c r="E57" s="137">
        <v>417200</v>
      </c>
      <c r="F57" s="137">
        <v>576000</v>
      </c>
      <c r="G57" s="137">
        <v>0</v>
      </c>
      <c r="H57" s="47">
        <v>146000</v>
      </c>
      <c r="I57" s="110"/>
      <c r="J57" s="110"/>
      <c r="K57" s="110"/>
      <c r="L57" s="110"/>
      <c r="M57" s="137">
        <v>150000</v>
      </c>
      <c r="N57" s="10">
        <v>46000</v>
      </c>
      <c r="O57" s="119">
        <v>176800</v>
      </c>
    </row>
    <row r="58" spans="1:15" ht="12.75">
      <c r="A58" s="95"/>
      <c r="B58" s="132"/>
      <c r="C58" s="135"/>
      <c r="D58" s="138"/>
      <c r="E58" s="138"/>
      <c r="F58" s="138"/>
      <c r="G58" s="138"/>
      <c r="H58" s="45">
        <v>234000</v>
      </c>
      <c r="I58" s="111"/>
      <c r="J58" s="111"/>
      <c r="K58" s="111"/>
      <c r="L58" s="111"/>
      <c r="M58" s="138"/>
      <c r="N58" s="15" t="s">
        <v>55</v>
      </c>
      <c r="O58" s="120"/>
    </row>
    <row r="59" spans="1:15" ht="12.75">
      <c r="A59" s="92"/>
      <c r="B59" s="133"/>
      <c r="C59" s="136"/>
      <c r="D59" s="139"/>
      <c r="E59" s="139"/>
      <c r="F59" s="139"/>
      <c r="G59" s="139"/>
      <c r="H59" s="21" t="s">
        <v>56</v>
      </c>
      <c r="I59" s="112"/>
      <c r="J59" s="112"/>
      <c r="K59" s="112"/>
      <c r="L59" s="112"/>
      <c r="M59" s="139"/>
      <c r="N59" s="21"/>
      <c r="O59" s="93"/>
    </row>
    <row r="60" spans="1:15" ht="12.75">
      <c r="A60" s="122"/>
      <c r="B60" s="131" t="s">
        <v>85</v>
      </c>
      <c r="C60" s="134" t="s">
        <v>58</v>
      </c>
      <c r="D60" s="137">
        <v>1980000</v>
      </c>
      <c r="E60" s="137">
        <v>1428372</v>
      </c>
      <c r="F60" s="137">
        <v>110000</v>
      </c>
      <c r="G60" s="137"/>
      <c r="H60" s="137">
        <v>110000</v>
      </c>
      <c r="I60" s="110"/>
      <c r="J60" s="110"/>
      <c r="K60" s="110"/>
      <c r="L60" s="10">
        <v>0</v>
      </c>
      <c r="M60" s="137"/>
      <c r="N60" s="137"/>
      <c r="O60" s="119">
        <v>441628</v>
      </c>
    </row>
    <row r="61" spans="1:15" ht="11.25" customHeight="1">
      <c r="A61" s="92"/>
      <c r="B61" s="133"/>
      <c r="C61" s="136"/>
      <c r="D61" s="139"/>
      <c r="E61" s="139"/>
      <c r="F61" s="139"/>
      <c r="G61" s="139"/>
      <c r="H61" s="139"/>
      <c r="I61" s="112"/>
      <c r="J61" s="112"/>
      <c r="K61" s="112"/>
      <c r="L61" s="21" t="s">
        <v>25</v>
      </c>
      <c r="M61" s="139"/>
      <c r="N61" s="139"/>
      <c r="O61" s="93"/>
    </row>
    <row r="62" spans="1:15" ht="22.5" customHeight="1">
      <c r="A62" s="46"/>
      <c r="B62" s="19" t="s">
        <v>86</v>
      </c>
      <c r="C62" s="14"/>
      <c r="D62" s="15">
        <v>15000</v>
      </c>
      <c r="E62" s="21"/>
      <c r="F62" s="21">
        <v>15000</v>
      </c>
      <c r="G62" s="21"/>
      <c r="H62" s="21">
        <v>15000</v>
      </c>
      <c r="I62" s="22"/>
      <c r="J62" s="22"/>
      <c r="K62" s="22"/>
      <c r="L62" s="21"/>
      <c r="M62" s="21"/>
      <c r="N62" s="21"/>
      <c r="O62" s="23"/>
    </row>
    <row r="63" spans="1:15" ht="40.5" customHeight="1">
      <c r="A63" s="122">
        <v>80110</v>
      </c>
      <c r="B63" s="48" t="s">
        <v>59</v>
      </c>
      <c r="C63" s="134" t="s">
        <v>27</v>
      </c>
      <c r="D63" s="137">
        <v>3019600</v>
      </c>
      <c r="E63" s="55"/>
      <c r="F63" s="50">
        <v>31600</v>
      </c>
      <c r="G63" s="50">
        <v>0</v>
      </c>
      <c r="H63" s="50">
        <v>31600</v>
      </c>
      <c r="I63" s="55"/>
      <c r="J63" s="55"/>
      <c r="K63" s="55"/>
      <c r="L63" s="55"/>
      <c r="M63" s="55"/>
      <c r="N63" s="55"/>
      <c r="O63" s="119">
        <v>2588100</v>
      </c>
    </row>
    <row r="64" spans="1:15" ht="31.5" customHeight="1">
      <c r="A64" s="95"/>
      <c r="B64" s="131" t="s">
        <v>88</v>
      </c>
      <c r="C64" s="135"/>
      <c r="D64" s="138"/>
      <c r="E64" s="110"/>
      <c r="F64" s="137">
        <v>154600</v>
      </c>
      <c r="G64" s="137"/>
      <c r="H64" s="137">
        <v>38100</v>
      </c>
      <c r="I64" s="110"/>
      <c r="J64" s="47">
        <v>102800</v>
      </c>
      <c r="K64" s="110"/>
      <c r="L64" s="110"/>
      <c r="M64" s="110"/>
      <c r="N64" s="110"/>
      <c r="O64" s="120"/>
    </row>
    <row r="65" spans="1:15" ht="28.5" customHeight="1">
      <c r="A65" s="95"/>
      <c r="B65" s="133"/>
      <c r="C65" s="135"/>
      <c r="D65" s="138"/>
      <c r="E65" s="112"/>
      <c r="F65" s="139"/>
      <c r="G65" s="139"/>
      <c r="H65" s="139"/>
      <c r="I65" s="112"/>
      <c r="J65" s="58">
        <v>13700</v>
      </c>
      <c r="K65" s="112"/>
      <c r="L65" s="112"/>
      <c r="M65" s="112"/>
      <c r="N65" s="112"/>
      <c r="O65" s="120"/>
    </row>
    <row r="66" spans="1:15" ht="25.5" customHeight="1">
      <c r="A66" s="95"/>
      <c r="B66" s="131" t="s">
        <v>87</v>
      </c>
      <c r="C66" s="135"/>
      <c r="D66" s="138"/>
      <c r="E66" s="110"/>
      <c r="F66" s="137">
        <v>245300</v>
      </c>
      <c r="G66" s="110"/>
      <c r="H66" s="137">
        <v>58300</v>
      </c>
      <c r="I66" s="110"/>
      <c r="J66" s="10">
        <v>165000</v>
      </c>
      <c r="K66" s="47">
        <v>0</v>
      </c>
      <c r="L66" s="110"/>
      <c r="M66" s="110"/>
      <c r="N66" s="110"/>
      <c r="O66" s="120"/>
    </row>
    <row r="67" spans="1:15" ht="34.5" customHeight="1" thickBot="1">
      <c r="A67" s="95"/>
      <c r="B67" s="132"/>
      <c r="C67" s="135"/>
      <c r="D67" s="138"/>
      <c r="E67" s="111"/>
      <c r="F67" s="138"/>
      <c r="G67" s="111"/>
      <c r="H67" s="138"/>
      <c r="I67" s="111"/>
      <c r="J67" s="15">
        <v>22000</v>
      </c>
      <c r="K67" s="17" t="s">
        <v>25</v>
      </c>
      <c r="L67" s="111"/>
      <c r="M67" s="111"/>
      <c r="N67" s="111"/>
      <c r="O67" s="120"/>
    </row>
    <row r="68" spans="1:15" ht="15" customHeight="1" thickTop="1">
      <c r="A68" s="96"/>
      <c r="B68" s="98" t="s">
        <v>60</v>
      </c>
      <c r="C68" s="71"/>
      <c r="D68" s="73">
        <f>D63+D62+D60+D57+D54</f>
        <v>7404600</v>
      </c>
      <c r="E68" s="73">
        <f>E63+E62+E60+E57+E54</f>
        <v>2219772</v>
      </c>
      <c r="F68" s="73">
        <f>F66+F64+F63+F62+F60+F57+F54</f>
        <v>1838500</v>
      </c>
      <c r="G68" s="73">
        <f>G63+G62+G60+G57+G54</f>
        <v>0</v>
      </c>
      <c r="H68" s="73">
        <f>H66+H64+H63+H62+H60+H58+H57+H55+H54</f>
        <v>999000</v>
      </c>
      <c r="I68" s="73">
        <f>I63+I62+I60+I57+I54</f>
        <v>0</v>
      </c>
      <c r="J68" s="73">
        <f>J67+J66+J65+J64</f>
        <v>303500</v>
      </c>
      <c r="K68" s="73">
        <f>K66</f>
        <v>0</v>
      </c>
      <c r="L68" s="68" t="s">
        <v>25</v>
      </c>
      <c r="M68" s="73">
        <f>M54+M57</f>
        <v>350000</v>
      </c>
      <c r="N68" s="73">
        <f>N54+N57</f>
        <v>186000</v>
      </c>
      <c r="O68" s="144">
        <f>SUM(O54:O67)</f>
        <v>3346328</v>
      </c>
    </row>
    <row r="69" spans="1:15" ht="21.75" customHeight="1" thickBot="1">
      <c r="A69" s="97"/>
      <c r="B69" s="70"/>
      <c r="C69" s="72"/>
      <c r="D69" s="143"/>
      <c r="E69" s="143"/>
      <c r="F69" s="143"/>
      <c r="G69" s="143"/>
      <c r="H69" s="143"/>
      <c r="I69" s="143"/>
      <c r="J69" s="143"/>
      <c r="K69" s="143"/>
      <c r="L69" s="76">
        <f>SUM(L54:L67)</f>
        <v>0</v>
      </c>
      <c r="M69" s="143"/>
      <c r="N69" s="143"/>
      <c r="O69" s="145"/>
    </row>
    <row r="70" spans="1:15" ht="17.25" customHeight="1" thickTop="1">
      <c r="A70" s="6" t="s">
        <v>6</v>
      </c>
      <c r="B70" s="125" t="s">
        <v>7</v>
      </c>
      <c r="C70" s="125" t="s">
        <v>8</v>
      </c>
      <c r="D70" s="125" t="s">
        <v>9</v>
      </c>
      <c r="E70" s="127" t="s">
        <v>10</v>
      </c>
      <c r="F70" s="127"/>
      <c r="G70" s="6"/>
      <c r="H70" s="127" t="s">
        <v>11</v>
      </c>
      <c r="I70" s="127"/>
      <c r="J70" s="127"/>
      <c r="K70" s="127"/>
      <c r="L70" s="127"/>
      <c r="M70" s="127"/>
      <c r="N70" s="127"/>
      <c r="O70" s="127"/>
    </row>
    <row r="71" spans="1:15" ht="58.5">
      <c r="A71" s="7" t="s">
        <v>12</v>
      </c>
      <c r="B71" s="146"/>
      <c r="C71" s="146"/>
      <c r="D71" s="146"/>
      <c r="E71" s="7" t="s">
        <v>13</v>
      </c>
      <c r="F71" s="7" t="s">
        <v>14</v>
      </c>
      <c r="G71" s="7" t="s">
        <v>15</v>
      </c>
      <c r="H71" s="7" t="s">
        <v>16</v>
      </c>
      <c r="I71" s="7" t="s">
        <v>17</v>
      </c>
      <c r="J71" s="7" t="s">
        <v>18</v>
      </c>
      <c r="K71" s="7" t="s">
        <v>19</v>
      </c>
      <c r="L71" s="7" t="s">
        <v>47</v>
      </c>
      <c r="M71" s="7" t="s">
        <v>21</v>
      </c>
      <c r="N71" s="7" t="s">
        <v>72</v>
      </c>
      <c r="O71" s="7" t="s">
        <v>22</v>
      </c>
    </row>
    <row r="72" spans="1:15" ht="20.25" customHeight="1">
      <c r="A72" s="122">
        <v>85195</v>
      </c>
      <c r="B72" s="131" t="s">
        <v>89</v>
      </c>
      <c r="C72" s="134">
        <v>2004</v>
      </c>
      <c r="D72" s="137">
        <v>44000</v>
      </c>
      <c r="E72" s="137">
        <v>0</v>
      </c>
      <c r="F72" s="137">
        <v>44000</v>
      </c>
      <c r="G72" s="137">
        <v>0</v>
      </c>
      <c r="H72" s="137">
        <v>24200</v>
      </c>
      <c r="I72" s="110"/>
      <c r="J72" s="137"/>
      <c r="K72" s="137"/>
      <c r="L72" s="47">
        <v>10000</v>
      </c>
      <c r="M72" s="137"/>
      <c r="N72" s="137">
        <v>9800</v>
      </c>
      <c r="O72" s="119"/>
    </row>
    <row r="73" spans="1:15" ht="12.75">
      <c r="A73" s="92"/>
      <c r="B73" s="133"/>
      <c r="C73" s="136"/>
      <c r="D73" s="139"/>
      <c r="E73" s="139"/>
      <c r="F73" s="139"/>
      <c r="G73" s="139"/>
      <c r="H73" s="139"/>
      <c r="I73" s="112"/>
      <c r="J73" s="139"/>
      <c r="K73" s="139"/>
      <c r="L73" s="21" t="s">
        <v>61</v>
      </c>
      <c r="M73" s="139"/>
      <c r="N73" s="139"/>
      <c r="O73" s="93"/>
    </row>
    <row r="74" spans="1:15" ht="30" thickBot="1">
      <c r="A74" s="51">
        <v>85195</v>
      </c>
      <c r="B74" s="52" t="s">
        <v>78</v>
      </c>
      <c r="C74" s="75">
        <v>2004</v>
      </c>
      <c r="D74" s="78">
        <v>6500</v>
      </c>
      <c r="E74" s="78"/>
      <c r="F74" s="78">
        <v>6500</v>
      </c>
      <c r="G74" s="78"/>
      <c r="H74" s="78">
        <v>6500</v>
      </c>
      <c r="I74" s="99"/>
      <c r="J74" s="78"/>
      <c r="K74" s="78"/>
      <c r="L74" s="78"/>
      <c r="M74" s="78"/>
      <c r="N74" s="78"/>
      <c r="O74" s="100"/>
    </row>
    <row r="75" spans="1:15" ht="16.5" customHeight="1" thickBot="1" thickTop="1">
      <c r="A75" s="33"/>
      <c r="B75" s="33" t="s">
        <v>62</v>
      </c>
      <c r="C75" s="79"/>
      <c r="D75" s="80">
        <f>D74+D72</f>
        <v>50500</v>
      </c>
      <c r="E75" s="80">
        <f aca="true" t="shared" si="2" ref="E75:K75">E74+E72</f>
        <v>0</v>
      </c>
      <c r="F75" s="80">
        <f t="shared" si="2"/>
        <v>50500</v>
      </c>
      <c r="G75" s="80">
        <f t="shared" si="2"/>
        <v>0</v>
      </c>
      <c r="H75" s="80">
        <f t="shared" si="2"/>
        <v>30700</v>
      </c>
      <c r="I75" s="80">
        <f t="shared" si="2"/>
        <v>0</v>
      </c>
      <c r="J75" s="80">
        <f t="shared" si="2"/>
        <v>0</v>
      </c>
      <c r="K75" s="80">
        <f t="shared" si="2"/>
        <v>0</v>
      </c>
      <c r="L75" s="80">
        <f>SUM(L72)</f>
        <v>10000</v>
      </c>
      <c r="M75" s="80"/>
      <c r="N75" s="80">
        <f>SUM(N72)</f>
        <v>9800</v>
      </c>
      <c r="O75" s="81"/>
    </row>
    <row r="76" spans="1:15" ht="13.5" thickTop="1">
      <c r="A76" s="122">
        <v>85212</v>
      </c>
      <c r="B76" s="131" t="s">
        <v>63</v>
      </c>
      <c r="C76" s="122">
        <v>2004</v>
      </c>
      <c r="D76" s="147">
        <v>8084</v>
      </c>
      <c r="E76" s="147"/>
      <c r="F76" s="147">
        <v>8084</v>
      </c>
      <c r="G76" s="147"/>
      <c r="H76" s="147"/>
      <c r="I76" s="147"/>
      <c r="J76" s="147"/>
      <c r="K76" s="147"/>
      <c r="L76" s="82">
        <v>8084</v>
      </c>
      <c r="M76" s="150">
        <v>0</v>
      </c>
      <c r="N76" s="147"/>
      <c r="O76" s="147"/>
    </row>
    <row r="77" spans="1:15" ht="13.5" thickBot="1">
      <c r="A77" s="97"/>
      <c r="B77" s="149"/>
      <c r="C77" s="97"/>
      <c r="D77" s="148"/>
      <c r="E77" s="148"/>
      <c r="F77" s="148"/>
      <c r="G77" s="148"/>
      <c r="H77" s="148"/>
      <c r="I77" s="148"/>
      <c r="J77" s="148"/>
      <c r="K77" s="148"/>
      <c r="L77" s="77" t="s">
        <v>64</v>
      </c>
      <c r="M77" s="148"/>
      <c r="N77" s="148"/>
      <c r="O77" s="148"/>
    </row>
    <row r="78" spans="1:15" ht="13.5" customHeight="1" thickBot="1" thickTop="1">
      <c r="A78" s="83"/>
      <c r="B78" s="33" t="s">
        <v>65</v>
      </c>
      <c r="C78" s="83"/>
      <c r="D78" s="84">
        <f aca="true" t="shared" si="3" ref="D78:O78">SUM(D76)</f>
        <v>8084</v>
      </c>
      <c r="E78" s="84">
        <f t="shared" si="3"/>
        <v>0</v>
      </c>
      <c r="F78" s="84">
        <f t="shared" si="3"/>
        <v>8084</v>
      </c>
      <c r="G78" s="84">
        <f t="shared" si="3"/>
        <v>0</v>
      </c>
      <c r="H78" s="84">
        <f t="shared" si="3"/>
        <v>0</v>
      </c>
      <c r="I78" s="84">
        <f t="shared" si="3"/>
        <v>0</v>
      </c>
      <c r="J78" s="84">
        <f t="shared" si="3"/>
        <v>0</v>
      </c>
      <c r="K78" s="84">
        <f t="shared" si="3"/>
        <v>0</v>
      </c>
      <c r="L78" s="84">
        <f t="shared" si="3"/>
        <v>8084</v>
      </c>
      <c r="M78" s="84">
        <f t="shared" si="3"/>
        <v>0</v>
      </c>
      <c r="N78" s="84">
        <f t="shared" si="3"/>
        <v>0</v>
      </c>
      <c r="O78" s="84">
        <f t="shared" si="3"/>
        <v>0</v>
      </c>
    </row>
    <row r="79" spans="1:15" ht="30" customHeight="1" thickTop="1">
      <c r="A79" s="96">
        <v>90001</v>
      </c>
      <c r="B79" s="151" t="s">
        <v>91</v>
      </c>
      <c r="C79" s="71" t="s">
        <v>43</v>
      </c>
      <c r="D79" s="152">
        <v>371500</v>
      </c>
      <c r="E79" s="152">
        <v>11500</v>
      </c>
      <c r="F79" s="152">
        <v>360000</v>
      </c>
      <c r="G79" s="153"/>
      <c r="H79" s="152">
        <v>23206</v>
      </c>
      <c r="I79" s="152">
        <v>160794</v>
      </c>
      <c r="J79" s="153"/>
      <c r="K79" s="85" t="s">
        <v>66</v>
      </c>
      <c r="L79" s="153"/>
      <c r="M79" s="153"/>
      <c r="N79" s="153"/>
      <c r="O79" s="154"/>
    </row>
    <row r="80" spans="1:15" ht="21" customHeight="1">
      <c r="A80" s="92"/>
      <c r="B80" s="133"/>
      <c r="C80" s="136"/>
      <c r="D80" s="139"/>
      <c r="E80" s="139"/>
      <c r="F80" s="139"/>
      <c r="G80" s="112"/>
      <c r="H80" s="139"/>
      <c r="I80" s="139"/>
      <c r="J80" s="112"/>
      <c r="K80" s="21">
        <v>176000</v>
      </c>
      <c r="L80" s="112"/>
      <c r="M80" s="112"/>
      <c r="N80" s="112"/>
      <c r="O80" s="115"/>
    </row>
    <row r="81" spans="1:15" ht="72" customHeight="1">
      <c r="A81" s="122">
        <v>90001</v>
      </c>
      <c r="B81" s="48" t="s">
        <v>67</v>
      </c>
      <c r="C81" s="134" t="s">
        <v>27</v>
      </c>
      <c r="D81" s="137">
        <v>6999000</v>
      </c>
      <c r="E81" s="50">
        <v>0</v>
      </c>
      <c r="F81" s="50">
        <v>149400</v>
      </c>
      <c r="G81" s="50">
        <v>98820</v>
      </c>
      <c r="H81" s="50">
        <v>50580</v>
      </c>
      <c r="I81" s="55"/>
      <c r="J81" s="55"/>
      <c r="K81" s="55"/>
      <c r="L81" s="55"/>
      <c r="M81" s="55"/>
      <c r="N81" s="55"/>
      <c r="O81" s="155">
        <v>5825000</v>
      </c>
    </row>
    <row r="82" spans="1:15" ht="15" customHeight="1">
      <c r="A82" s="95"/>
      <c r="B82" s="131" t="s">
        <v>68</v>
      </c>
      <c r="C82" s="135"/>
      <c r="D82" s="138"/>
      <c r="E82" s="110"/>
      <c r="F82" s="137">
        <v>1024600</v>
      </c>
      <c r="G82" s="137">
        <v>29890</v>
      </c>
      <c r="H82" s="137">
        <v>79610</v>
      </c>
      <c r="I82" s="110"/>
      <c r="J82" s="137">
        <v>735100</v>
      </c>
      <c r="K82" s="47">
        <v>180000</v>
      </c>
      <c r="L82" s="110"/>
      <c r="M82" s="110"/>
      <c r="N82" s="110"/>
      <c r="O82" s="155"/>
    </row>
    <row r="83" spans="1:15" ht="15.75" customHeight="1">
      <c r="A83" s="95"/>
      <c r="B83" s="132"/>
      <c r="C83" s="135"/>
      <c r="D83" s="138"/>
      <c r="E83" s="111"/>
      <c r="F83" s="138"/>
      <c r="G83" s="138"/>
      <c r="H83" s="138"/>
      <c r="I83" s="111"/>
      <c r="J83" s="138"/>
      <c r="K83" s="17" t="s">
        <v>66</v>
      </c>
      <c r="L83" s="111"/>
      <c r="M83" s="111"/>
      <c r="N83" s="111"/>
      <c r="O83" s="155"/>
    </row>
    <row r="84" spans="1:15" ht="52.5" customHeight="1" thickBot="1">
      <c r="A84" s="86">
        <v>90015</v>
      </c>
      <c r="B84" s="25" t="s">
        <v>90</v>
      </c>
      <c r="C84" s="26">
        <v>2004</v>
      </c>
      <c r="D84" s="27">
        <v>35000</v>
      </c>
      <c r="E84" s="29"/>
      <c r="F84" s="27">
        <v>35000</v>
      </c>
      <c r="G84" s="27"/>
      <c r="H84" s="27">
        <v>35000</v>
      </c>
      <c r="I84" s="29"/>
      <c r="J84" s="27"/>
      <c r="K84" s="29"/>
      <c r="L84" s="29"/>
      <c r="M84" s="29"/>
      <c r="N84" s="29"/>
      <c r="O84" s="87"/>
    </row>
    <row r="85" spans="1:15" ht="15" customHeight="1" thickBot="1" thickTop="1">
      <c r="A85" s="33"/>
      <c r="B85" s="33" t="s">
        <v>69</v>
      </c>
      <c r="C85" s="79"/>
      <c r="D85" s="80">
        <f>D84+D81+D79</f>
        <v>7405500</v>
      </c>
      <c r="E85" s="80">
        <f>E84+E82+E81+E79</f>
        <v>11500</v>
      </c>
      <c r="F85" s="80">
        <f>F84+F82+F81+F79</f>
        <v>1569000</v>
      </c>
      <c r="G85" s="80">
        <f>SUM(G79:G83)</f>
        <v>128710</v>
      </c>
      <c r="H85" s="80">
        <f>H84+H82+H81+H79</f>
        <v>188396</v>
      </c>
      <c r="I85" s="80">
        <f>I84+I82+I81+I79</f>
        <v>160794</v>
      </c>
      <c r="J85" s="80">
        <f>J84+J82+J81+J79</f>
        <v>735100</v>
      </c>
      <c r="K85" s="80">
        <f>K84+K82+K81+K80</f>
        <v>356000</v>
      </c>
      <c r="L85" s="80"/>
      <c r="M85" s="80"/>
      <c r="N85" s="80"/>
      <c r="O85" s="81">
        <f>O84+O81+O79</f>
        <v>5825000</v>
      </c>
    </row>
    <row r="86" spans="1:15" ht="20.25" customHeight="1" thickBot="1" thickTop="1">
      <c r="A86" s="67">
        <v>92109</v>
      </c>
      <c r="B86" s="67" t="s">
        <v>82</v>
      </c>
      <c r="C86" s="105">
        <v>2004</v>
      </c>
      <c r="D86" s="85">
        <v>5500</v>
      </c>
      <c r="E86" s="85"/>
      <c r="F86" s="85">
        <v>5500</v>
      </c>
      <c r="G86" s="85"/>
      <c r="H86" s="85">
        <v>5500</v>
      </c>
      <c r="I86" s="85"/>
      <c r="J86" s="85"/>
      <c r="K86" s="85"/>
      <c r="L86" s="85"/>
      <c r="M86" s="85"/>
      <c r="N86" s="85"/>
      <c r="O86" s="106"/>
    </row>
    <row r="87" spans="1:15" ht="15" customHeight="1" thickBot="1" thickTop="1">
      <c r="A87" s="89"/>
      <c r="B87" s="89" t="s">
        <v>83</v>
      </c>
      <c r="C87" s="104"/>
      <c r="D87" s="88">
        <f>D86</f>
        <v>5500</v>
      </c>
      <c r="E87" s="88">
        <f aca="true" t="shared" si="4" ref="E87:O87">E86</f>
        <v>0</v>
      </c>
      <c r="F87" s="88">
        <f t="shared" si="4"/>
        <v>5500</v>
      </c>
      <c r="G87" s="88">
        <f t="shared" si="4"/>
        <v>0</v>
      </c>
      <c r="H87" s="88">
        <f t="shared" si="4"/>
        <v>5500</v>
      </c>
      <c r="I87" s="88">
        <f t="shared" si="4"/>
        <v>0</v>
      </c>
      <c r="J87" s="88">
        <f t="shared" si="4"/>
        <v>0</v>
      </c>
      <c r="K87" s="88">
        <f t="shared" si="4"/>
        <v>0</v>
      </c>
      <c r="L87" s="88">
        <f t="shared" si="4"/>
        <v>0</v>
      </c>
      <c r="M87" s="88">
        <f t="shared" si="4"/>
        <v>0</v>
      </c>
      <c r="N87" s="88">
        <f t="shared" si="4"/>
        <v>0</v>
      </c>
      <c r="O87" s="88">
        <f t="shared" si="4"/>
        <v>0</v>
      </c>
    </row>
    <row r="88" spans="1:15" ht="13.5" customHeight="1" thickTop="1">
      <c r="A88" s="107"/>
      <c r="B88" s="69" t="s">
        <v>70</v>
      </c>
      <c r="C88" s="69"/>
      <c r="D88" s="8">
        <f>D87+D85+D78+D75+D68+D53+D50+D48+D38+D36+D24</f>
        <v>27249384</v>
      </c>
      <c r="E88" s="8">
        <f aca="true" t="shared" si="5" ref="E88:K88">E87+E85+E78+E75+E68+E53+E50+E48+E38+E36+E24</f>
        <v>2479622</v>
      </c>
      <c r="F88" s="8">
        <f t="shared" si="5"/>
        <v>5221134</v>
      </c>
      <c r="G88" s="8">
        <f t="shared" si="5"/>
        <v>235011</v>
      </c>
      <c r="H88" s="8">
        <f t="shared" si="5"/>
        <v>1877777</v>
      </c>
      <c r="I88" s="8">
        <f t="shared" si="5"/>
        <v>289912</v>
      </c>
      <c r="J88" s="8">
        <f t="shared" si="5"/>
        <v>1480200</v>
      </c>
      <c r="K88" s="8">
        <f t="shared" si="5"/>
        <v>576000</v>
      </c>
      <c r="L88" s="88">
        <f>L87+L85+L78+L75+L69+L53+L50+L48+L38+L36+L24</f>
        <v>112584</v>
      </c>
      <c r="M88" s="8">
        <f>M85+M78+M75+M68+M50+M48+M36+M24</f>
        <v>350000</v>
      </c>
      <c r="N88" s="8">
        <f>N85+N78+N75+N68+N53+N50+N48+N36+N24</f>
        <v>299650</v>
      </c>
      <c r="O88" s="53">
        <f>O85+O78+O75+O68+O50+O48+O36+O24</f>
        <v>19548628</v>
      </c>
    </row>
    <row r="89" spans="1:15" ht="11.25" customHeight="1" thickBot="1">
      <c r="A89" s="62"/>
      <c r="B89" s="74"/>
      <c r="C89" s="74"/>
      <c r="D89" s="9"/>
      <c r="E89" s="9"/>
      <c r="F89" s="9"/>
      <c r="G89" s="9"/>
      <c r="H89" s="9"/>
      <c r="I89" s="9"/>
      <c r="J89" s="9"/>
      <c r="K89" s="9"/>
      <c r="L89" s="108"/>
      <c r="M89" s="9"/>
      <c r="N89" s="109" t="s">
        <v>55</v>
      </c>
      <c r="O89" s="54"/>
    </row>
    <row r="90" ht="13.5" thickTop="1"/>
  </sheetData>
  <mergeCells count="285">
    <mergeCell ref="M51:M52"/>
    <mergeCell ref="O51:O52"/>
    <mergeCell ref="H51:H52"/>
    <mergeCell ref="I51:I52"/>
    <mergeCell ref="J51:J52"/>
    <mergeCell ref="L51:L52"/>
    <mergeCell ref="A51:A52"/>
    <mergeCell ref="B51:B52"/>
    <mergeCell ref="C51:C52"/>
    <mergeCell ref="D51:D52"/>
    <mergeCell ref="E51:E52"/>
    <mergeCell ref="F51:F52"/>
    <mergeCell ref="G51:G52"/>
    <mergeCell ref="M82:M83"/>
    <mergeCell ref="I79:I80"/>
    <mergeCell ref="J79:J80"/>
    <mergeCell ref="L79:L80"/>
    <mergeCell ref="M79:M80"/>
    <mergeCell ref="I76:I77"/>
    <mergeCell ref="J76:J77"/>
    <mergeCell ref="N82:N83"/>
    <mergeCell ref="H82:H83"/>
    <mergeCell ref="I82:I83"/>
    <mergeCell ref="J82:J83"/>
    <mergeCell ref="L82:L83"/>
    <mergeCell ref="N79:N80"/>
    <mergeCell ref="O79:O80"/>
    <mergeCell ref="A81:A83"/>
    <mergeCell ref="C81:C83"/>
    <mergeCell ref="D81:D83"/>
    <mergeCell ref="O81:O83"/>
    <mergeCell ref="B82:B83"/>
    <mergeCell ref="E82:E83"/>
    <mergeCell ref="F82:F83"/>
    <mergeCell ref="G82:G83"/>
    <mergeCell ref="E79:E80"/>
    <mergeCell ref="F79:F80"/>
    <mergeCell ref="G79:G80"/>
    <mergeCell ref="H79:H80"/>
    <mergeCell ref="A79:A80"/>
    <mergeCell ref="B79:B80"/>
    <mergeCell ref="C79:C80"/>
    <mergeCell ref="D79:D80"/>
    <mergeCell ref="K76:K77"/>
    <mergeCell ref="M76:M77"/>
    <mergeCell ref="N72:N73"/>
    <mergeCell ref="O72:O73"/>
    <mergeCell ref="N76:N77"/>
    <mergeCell ref="O76:O77"/>
    <mergeCell ref="A76:A77"/>
    <mergeCell ref="B76:B77"/>
    <mergeCell ref="C76:C77"/>
    <mergeCell ref="D76:D77"/>
    <mergeCell ref="E76:E77"/>
    <mergeCell ref="F76:F77"/>
    <mergeCell ref="G76:G77"/>
    <mergeCell ref="H76:H77"/>
    <mergeCell ref="I72:I73"/>
    <mergeCell ref="J72:J73"/>
    <mergeCell ref="K72:K73"/>
    <mergeCell ref="M72:M73"/>
    <mergeCell ref="E72:E73"/>
    <mergeCell ref="F72:F73"/>
    <mergeCell ref="G72:G73"/>
    <mergeCell ref="H72:H73"/>
    <mergeCell ref="A72:A73"/>
    <mergeCell ref="B72:B73"/>
    <mergeCell ref="C72:C73"/>
    <mergeCell ref="D72:D73"/>
    <mergeCell ref="O68:O69"/>
    <mergeCell ref="B70:B71"/>
    <mergeCell ref="C70:C71"/>
    <mergeCell ref="D70:D71"/>
    <mergeCell ref="E70:F70"/>
    <mergeCell ref="H70:O70"/>
    <mergeCell ref="J68:J69"/>
    <mergeCell ref="K68:K69"/>
    <mergeCell ref="M68:M69"/>
    <mergeCell ref="N68:N69"/>
    <mergeCell ref="N66:N67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M64:M65"/>
    <mergeCell ref="N64:N65"/>
    <mergeCell ref="B66:B67"/>
    <mergeCell ref="E66:E67"/>
    <mergeCell ref="F66:F67"/>
    <mergeCell ref="G66:G67"/>
    <mergeCell ref="H66:H67"/>
    <mergeCell ref="I66:I67"/>
    <mergeCell ref="L66:L67"/>
    <mergeCell ref="M66:M67"/>
    <mergeCell ref="H64:H65"/>
    <mergeCell ref="I64:I65"/>
    <mergeCell ref="K64:K65"/>
    <mergeCell ref="L64:L65"/>
    <mergeCell ref="N60:N61"/>
    <mergeCell ref="O60:O61"/>
    <mergeCell ref="A63:A67"/>
    <mergeCell ref="C63:C67"/>
    <mergeCell ref="D63:D67"/>
    <mergeCell ref="O63:O67"/>
    <mergeCell ref="B64:B65"/>
    <mergeCell ref="E64:E65"/>
    <mergeCell ref="F64:F65"/>
    <mergeCell ref="G64:G65"/>
    <mergeCell ref="I60:I61"/>
    <mergeCell ref="J60:J61"/>
    <mergeCell ref="K60:K61"/>
    <mergeCell ref="M60:M61"/>
    <mergeCell ref="E60:E61"/>
    <mergeCell ref="F60:F61"/>
    <mergeCell ref="G60:G61"/>
    <mergeCell ref="H60:H61"/>
    <mergeCell ref="A60:A61"/>
    <mergeCell ref="B60:B61"/>
    <mergeCell ref="C60:C61"/>
    <mergeCell ref="D60:D61"/>
    <mergeCell ref="K57:K59"/>
    <mergeCell ref="L57:L59"/>
    <mergeCell ref="M57:M59"/>
    <mergeCell ref="O57:O59"/>
    <mergeCell ref="O54:O56"/>
    <mergeCell ref="A57:A59"/>
    <mergeCell ref="B57:B59"/>
    <mergeCell ref="C57:C59"/>
    <mergeCell ref="D57:D59"/>
    <mergeCell ref="E57:E59"/>
    <mergeCell ref="F57:F59"/>
    <mergeCell ref="G57:G59"/>
    <mergeCell ref="I57:I59"/>
    <mergeCell ref="J57:J59"/>
    <mergeCell ref="J54:J56"/>
    <mergeCell ref="K54:K56"/>
    <mergeCell ref="L54:L56"/>
    <mergeCell ref="M54:M56"/>
    <mergeCell ref="E54:E56"/>
    <mergeCell ref="F54:F56"/>
    <mergeCell ref="G54:G56"/>
    <mergeCell ref="I54:I56"/>
    <mergeCell ref="A54:A56"/>
    <mergeCell ref="B54:B56"/>
    <mergeCell ref="C54:C56"/>
    <mergeCell ref="D54:D56"/>
    <mergeCell ref="O43:O45"/>
    <mergeCell ref="B46:B47"/>
    <mergeCell ref="C46:C47"/>
    <mergeCell ref="D46:D47"/>
    <mergeCell ref="E46:F46"/>
    <mergeCell ref="H46:O46"/>
    <mergeCell ref="H43:H44"/>
    <mergeCell ref="I43:I44"/>
    <mergeCell ref="J43:J45"/>
    <mergeCell ref="L43:L45"/>
    <mergeCell ref="M40:M42"/>
    <mergeCell ref="N40:N42"/>
    <mergeCell ref="K40:K42"/>
    <mergeCell ref="L40:L41"/>
    <mergeCell ref="M43:M45"/>
    <mergeCell ref="N43:N45"/>
    <mergeCell ref="O40:O42"/>
    <mergeCell ref="A43:A45"/>
    <mergeCell ref="B43:B45"/>
    <mergeCell ref="C43:C45"/>
    <mergeCell ref="D43:D44"/>
    <mergeCell ref="E43:E44"/>
    <mergeCell ref="F43:F44"/>
    <mergeCell ref="G43:G44"/>
    <mergeCell ref="I40:I42"/>
    <mergeCell ref="J40:J42"/>
    <mergeCell ref="E40:E42"/>
    <mergeCell ref="F40:F42"/>
    <mergeCell ref="G40:G42"/>
    <mergeCell ref="H40:H42"/>
    <mergeCell ref="A40:A42"/>
    <mergeCell ref="B40:B42"/>
    <mergeCell ref="C40:C42"/>
    <mergeCell ref="D40:D42"/>
    <mergeCell ref="I34:I35"/>
    <mergeCell ref="L34:L35"/>
    <mergeCell ref="M34:M35"/>
    <mergeCell ref="N34:N35"/>
    <mergeCell ref="O31:O32"/>
    <mergeCell ref="A33:A35"/>
    <mergeCell ref="C33:C35"/>
    <mergeCell ref="D33:D35"/>
    <mergeCell ref="O33:O35"/>
    <mergeCell ref="B34:B35"/>
    <mergeCell ref="E34:E35"/>
    <mergeCell ref="F34:F35"/>
    <mergeCell ref="G34:G35"/>
    <mergeCell ref="H34:H35"/>
    <mergeCell ref="J31:J32"/>
    <mergeCell ref="L31:L32"/>
    <mergeCell ref="M31:M32"/>
    <mergeCell ref="N31:N32"/>
    <mergeCell ref="O28:O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28:J29"/>
    <mergeCell ref="K28:K29"/>
    <mergeCell ref="M28:M29"/>
    <mergeCell ref="N28:N29"/>
    <mergeCell ref="H26:O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B26:B27"/>
    <mergeCell ref="C26:C27"/>
    <mergeCell ref="D26:D27"/>
    <mergeCell ref="E26:F26"/>
    <mergeCell ref="L20:L22"/>
    <mergeCell ref="M20:M22"/>
    <mergeCell ref="N20:N22"/>
    <mergeCell ref="K21:K22"/>
    <mergeCell ref="M17:M19"/>
    <mergeCell ref="N17:N19"/>
    <mergeCell ref="O17:O22"/>
    <mergeCell ref="B20:B22"/>
    <mergeCell ref="E20:E22"/>
    <mergeCell ref="F20:F22"/>
    <mergeCell ref="G20:G22"/>
    <mergeCell ref="H20:H22"/>
    <mergeCell ref="I20:I22"/>
    <mergeCell ref="J20:J21"/>
    <mergeCell ref="I17:I19"/>
    <mergeCell ref="J17:J19"/>
    <mergeCell ref="K17:K19"/>
    <mergeCell ref="L17:L19"/>
    <mergeCell ref="N14:N16"/>
    <mergeCell ref="O14:O16"/>
    <mergeCell ref="A17:A22"/>
    <mergeCell ref="B17:B19"/>
    <mergeCell ref="C17:C22"/>
    <mergeCell ref="D17:D22"/>
    <mergeCell ref="E17:E19"/>
    <mergeCell ref="F17:F19"/>
    <mergeCell ref="G17:G19"/>
    <mergeCell ref="H17:H19"/>
    <mergeCell ref="J14:J16"/>
    <mergeCell ref="K14:K16"/>
    <mergeCell ref="L14:L16"/>
    <mergeCell ref="M14:M16"/>
    <mergeCell ref="H12:O12"/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B12:B13"/>
    <mergeCell ref="C12:C13"/>
    <mergeCell ref="D12:D13"/>
    <mergeCell ref="E12:F12"/>
    <mergeCell ref="M5:O5"/>
    <mergeCell ref="M6:O6"/>
    <mergeCell ref="M7:O7"/>
    <mergeCell ref="A9:N9"/>
    <mergeCell ref="M1:O1"/>
    <mergeCell ref="M2:O2"/>
    <mergeCell ref="M3:O3"/>
    <mergeCell ref="M4:O4"/>
  </mergeCells>
  <printOptions/>
  <pageMargins left="0.3937007874015748" right="0.3937007874015748" top="0.984251968503937" bottom="0.787401574803149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Chełmża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</dc:creator>
  <cp:keywords/>
  <dc:description/>
  <cp:lastModifiedBy>Kasa</cp:lastModifiedBy>
  <cp:lastPrinted>2004-11-29T06:48:04Z</cp:lastPrinted>
  <dcterms:created xsi:type="dcterms:W3CDTF">2004-11-24T09:58:20Z</dcterms:created>
  <dcterms:modified xsi:type="dcterms:W3CDTF">2004-11-29T12:32:49Z</dcterms:modified>
  <cp:category/>
  <cp:version/>
  <cp:contentType/>
  <cp:contentStatus/>
</cp:coreProperties>
</file>