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<sst xmlns="http://schemas.openxmlformats.org/spreadsheetml/2006/main" count="308" uniqueCount="181">
  <si>
    <t>Załącznik Nr 1</t>
  </si>
  <si>
    <t xml:space="preserve"> </t>
  </si>
  <si>
    <t xml:space="preserve">                                                                                                                       </t>
  </si>
  <si>
    <t xml:space="preserve">Rady Gminy Chełmża </t>
  </si>
  <si>
    <t xml:space="preserve">                                                                                                                        </t>
  </si>
  <si>
    <t>zmieniającą Uchwałę Nr XX/186/04</t>
  </si>
  <si>
    <t xml:space="preserve">z dnia 20 lutego 2004r. </t>
  </si>
  <si>
    <t xml:space="preserve">w sprawie budżetu Gminy na 2004r. </t>
  </si>
  <si>
    <t xml:space="preserve">Plan dochodów </t>
  </si>
  <si>
    <t>budżetowych  na 2004 rok</t>
  </si>
  <si>
    <t>Dz.</t>
  </si>
  <si>
    <t>Rozdz.</t>
  </si>
  <si>
    <t>§</t>
  </si>
  <si>
    <t>TREŚĆ</t>
  </si>
  <si>
    <t>Plan na 2004 rok</t>
  </si>
  <si>
    <t xml:space="preserve">Zwiększenie </t>
  </si>
  <si>
    <t xml:space="preserve">Zmniejszenie </t>
  </si>
  <si>
    <t xml:space="preserve">Plan po zmianie </t>
  </si>
  <si>
    <t>010</t>
  </si>
  <si>
    <t>ROLNICTWO I ŁOWIECTWO</t>
  </si>
  <si>
    <t>TRANSPORT I ŁĄCZNOŚĆ</t>
  </si>
  <si>
    <t xml:space="preserve">Drogi publiczne gminne </t>
  </si>
  <si>
    <t>6260</t>
  </si>
  <si>
    <t>Dotacje otrzymane z funduszy celowych na finansowanie kosztów realizowanych inwestycji (FOGR)</t>
  </si>
  <si>
    <t>GOSPODARKA MIESZKANIOWA</t>
  </si>
  <si>
    <t xml:space="preserve">Gospodarka gruntami i nieruchomościami </t>
  </si>
  <si>
    <t>0770</t>
  </si>
  <si>
    <t xml:space="preserve">Dotacje celowe otrzymane z budżetu państwa na zadania bieżące realizowane przez gminę na podstawie porozumień z organami administracji rządowej </t>
  </si>
  <si>
    <t>ADMINISTRACJA PUBLICZNA</t>
  </si>
  <si>
    <t>Urzędy Wojewódzkie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</si>
  <si>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</si>
  <si>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 ORAZ SĄDOWNICTWA</t>
  </si>
  <si>
    <t>Urzędy naczelnych organów władzy państwowej, kontroli i ochrony prawa</t>
  </si>
  <si>
    <t xml:space="preserve">Wybory do Parlamentu Europejskiego </t>
  </si>
  <si>
    <t>RÓŻNE ROZLICZENIA</t>
  </si>
  <si>
    <t>Część oświatowa subwencji ogólnej dla jednostek samorządu terytorialnego</t>
  </si>
  <si>
    <t>Subwencje ogólne z budżetu państwa</t>
  </si>
  <si>
    <t>OŚWIATA I WYCHOWANIE</t>
  </si>
  <si>
    <t>Szkoły podstawowe</t>
  </si>
  <si>
    <t xml:space="preserve">Gimnazja </t>
  </si>
  <si>
    <t xml:space="preserve">Pozostała działalność </t>
  </si>
  <si>
    <t>POMOC SPOŁECZNA</t>
  </si>
  <si>
    <t xml:space="preserve">Świadczenia rodzinne oraz składki na ubezpieczenia emerytalne i rentowe z ubezpieczenia społecznego </t>
  </si>
  <si>
    <t>Dotacje celowe otrzymane z budżetu państwa na realizację zadań bieżących z zakresu administracji rządowej oraz innych zadań zleconych gminie ustawami</t>
  </si>
  <si>
    <t>Zasiłki i pomoc w naturze oraz składki na ubezpieczenia społeczne i zdrowotne</t>
  </si>
  <si>
    <t>Zasiłki rodzinne, pielęgnacyjne i wychowawcze</t>
  </si>
  <si>
    <t>Ośrodki pomocy społecznej</t>
  </si>
  <si>
    <t xml:space="preserve">Usuwanie skutków klęsk żywiołowych </t>
  </si>
  <si>
    <t xml:space="preserve">Dotacje celowe otrzymane z budżetu państwa na realizację własnych zadań bieżących gmin  </t>
  </si>
  <si>
    <t>GOSPODARKA KOMUNALNA I OCHRONA ŚRODOWISKA</t>
  </si>
  <si>
    <t xml:space="preserve">Gospodarka ściekowa i ochrona wód </t>
  </si>
  <si>
    <t xml:space="preserve">Środki na dofinansowanie własnych inwestycji gmin pozyskane z innych źródeł - ZPRR Projekt Nr 1 "Rozwój sieci kanalizacyjnej na terenie Gminy Chełmża" </t>
  </si>
  <si>
    <t xml:space="preserve">Oświetlenie ulic, placów i dróg </t>
  </si>
  <si>
    <t>OGÓŁEM :</t>
  </si>
  <si>
    <t xml:space="preserve">  </t>
  </si>
  <si>
    <t>Załącznik Nr 2</t>
  </si>
  <si>
    <t xml:space="preserve">                                                                                                                  </t>
  </si>
  <si>
    <t>Plan wydatków</t>
  </si>
  <si>
    <t xml:space="preserve">budżetowych na 2004 rok. </t>
  </si>
  <si>
    <t>Treść</t>
  </si>
  <si>
    <t>Plan na   2004 r</t>
  </si>
  <si>
    <t xml:space="preserve">Zakup materiałów i wyposażenia </t>
  </si>
  <si>
    <t xml:space="preserve">Zakup usług pozostałych </t>
  </si>
  <si>
    <t>01009</t>
  </si>
  <si>
    <t xml:space="preserve">Spółki Wodne </t>
  </si>
  <si>
    <t xml:space="preserve">Dotacja przedmiotowa z budżetu dla jednostek niezaliczanych do sektora finansów publicznych </t>
  </si>
  <si>
    <t>01030</t>
  </si>
  <si>
    <t xml:space="preserve">Izby Rolnicze </t>
  </si>
  <si>
    <t xml:space="preserve">Wpłaty gmin na rzecz izb rolniczych w wysokości 2% uzyskanych wpływów z podatku rolnego </t>
  </si>
  <si>
    <t>01095</t>
  </si>
  <si>
    <t>Składki na ubezpieczenia społeczne</t>
  </si>
  <si>
    <t xml:space="preserve">Składki na fundusz pracy </t>
  </si>
  <si>
    <t>Zakup materiałów i wyposażenia</t>
  </si>
  <si>
    <t>Drogi publiczne gminne</t>
  </si>
  <si>
    <t>Zakup usług pozostałych</t>
  </si>
  <si>
    <t>Przebudowa drogi w Bogusławkach (0,5 km)</t>
  </si>
  <si>
    <t>Przebudowa drogi gminnej Skąpe - Dziemiony Nr 004. Współfinansowanie ze środków własnych</t>
  </si>
  <si>
    <t>Zakup energii</t>
  </si>
  <si>
    <t>Zakup usług remontowych</t>
  </si>
  <si>
    <t>DZIAŁALNOŚĆ USŁUGOWA</t>
  </si>
  <si>
    <t>Plany zagospodarowania przestrzennego</t>
  </si>
  <si>
    <t>Składki na Fundusz Pracy</t>
  </si>
  <si>
    <t>Rady Gmin</t>
  </si>
  <si>
    <t>Różne wydatki na rzecz osób fizycznych</t>
  </si>
  <si>
    <t>Podróże służbowe krajowe</t>
  </si>
  <si>
    <t>Zakup usług zdrowotnych</t>
  </si>
  <si>
    <t>Wydatki na zakupy inwestycyjne jednostek budżetowych (Załącznik Nr 6)</t>
  </si>
  <si>
    <t>Pozostała działalność w tym :</t>
  </si>
  <si>
    <t xml:space="preserve">Zakup energii </t>
  </si>
  <si>
    <t>3030</t>
  </si>
  <si>
    <t>4210</t>
  </si>
  <si>
    <t>4300</t>
  </si>
  <si>
    <t>4410</t>
  </si>
  <si>
    <t>4110</t>
  </si>
  <si>
    <t xml:space="preserve">Składki na ubezpieczenia społeczne  </t>
  </si>
  <si>
    <t>4120</t>
  </si>
  <si>
    <t>BEZPIECZEŃSTWO PUBLICZNE I OCHRONA PRZECIWPOŻAROWA</t>
  </si>
  <si>
    <t xml:space="preserve">Ochotnicze Straże Pożarne </t>
  </si>
  <si>
    <t>Rezerwy ogólne i celowe</t>
  </si>
  <si>
    <t>Rezerwy</t>
  </si>
  <si>
    <t>OŚWIATA  I  WYCHOWANIE</t>
  </si>
  <si>
    <t>Szkoły Podstawowe</t>
  </si>
  <si>
    <t>Stypendia oraz inne formy pomocy dla uczniów</t>
  </si>
  <si>
    <t>Dodatkowe wynagrodzenie roczne</t>
  </si>
  <si>
    <t xml:space="preserve">Zakup materiałów i wyposażenia w tym : </t>
  </si>
  <si>
    <t>Wynagrodzenia osobowe pracowników</t>
  </si>
  <si>
    <t xml:space="preserve">Budowa sali gimnastycznej przy Gimnazjum w Pluskowęsach </t>
  </si>
  <si>
    <t xml:space="preserve">Budowa sali gimnastycznej przy Gimnazjum w Głuchowie </t>
  </si>
  <si>
    <t>OCHRONA  ZDROWIA</t>
  </si>
  <si>
    <t xml:space="preserve">Składki na ubezpieczenia społeczne </t>
  </si>
  <si>
    <t>POMOC  SPOŁECZNA</t>
  </si>
  <si>
    <t xml:space="preserve">Świadczenia społeczne </t>
  </si>
  <si>
    <t xml:space="preserve">Wynagrodzenia osobowe pracowników </t>
  </si>
  <si>
    <t>Odpis na ZFŚS</t>
  </si>
  <si>
    <t xml:space="preserve">Zasiłki i pomoc w naturze oraz składki na ubezpieczenia społeczne </t>
  </si>
  <si>
    <t>Świadczenia społeczne</t>
  </si>
  <si>
    <t>Pozostała działalność</t>
  </si>
  <si>
    <t xml:space="preserve">GOSPODARKA KOMUNALNA I OCHRONA ŚRODOWISKA </t>
  </si>
  <si>
    <t>Gospodarka ściekowa i ochrona wód</t>
  </si>
  <si>
    <t>"Budowa sieci kanalizacji sanitarnej Browina - Kończewice". Współfinansowanie  programów i projektów realizowanych ze środków z funduszy strukturalnych lub Funduszu Spójności</t>
  </si>
  <si>
    <t xml:space="preserve">"Budowa sieci kanalizacji sanitarnej Browina - Kończewice". Współfinansowanie ze środków własnych. </t>
  </si>
  <si>
    <t xml:space="preserve">Gospodarka odpadami </t>
  </si>
  <si>
    <t>Oświetlenie ulic, placów i dróg</t>
  </si>
  <si>
    <t>KULTURA I OCHRONA DZIEDZICTWA NARODOWEGO</t>
  </si>
  <si>
    <t>Domy i ośrodki kultury, świetlice i kluby</t>
  </si>
  <si>
    <t>Zakup materiałów i wyposażenia (w tym świetlica Bielczyny)</t>
  </si>
  <si>
    <t>Biblioteki</t>
  </si>
  <si>
    <t>KULTURA FIZYCZNA I SPORT</t>
  </si>
  <si>
    <t xml:space="preserve">Pozostała działalność w tym : Cyklon -19.000 Sport Gminny - 8.509 </t>
  </si>
  <si>
    <t>Załącznik Nr 3</t>
  </si>
  <si>
    <t>Plan dotacji celowych na zadania zlecone i powierzone</t>
  </si>
  <si>
    <t xml:space="preserve">oraz otrzymanych na podstawie porozumień z organami administracji rządowej </t>
  </si>
  <si>
    <t>i między jednostkami samorządu terytorialnego</t>
  </si>
  <si>
    <t xml:space="preserve">Plan na 2004 rok </t>
  </si>
  <si>
    <t>Dotacje celowe otrzymane z budżetu państwa na zadania bieżące realizowane przez gminę na podstawie porozumień z organami administracji rządowej</t>
  </si>
  <si>
    <t>Świadczenia rodzinne oraz składki na ubezpieczenia emerytalne i rentowe z ubezpieczenia społecznego</t>
  </si>
  <si>
    <t>Dotacje celowe otrzymane z budżetu państwa na inwestycje z zakresu administracji rządowej oraz innych zadań zleconych</t>
  </si>
  <si>
    <t>Składki na ubezpieczenie zdrowotne opłacane za osoby pobierające niektóre świadczenia z pomocy społecznej</t>
  </si>
  <si>
    <t xml:space="preserve">Ogółem : </t>
  </si>
  <si>
    <t>Załącznik Nr 4</t>
  </si>
  <si>
    <t>Plan wydatków na zadania zlecone i powierzone</t>
  </si>
  <si>
    <t xml:space="preserve">oraz na podstawie porozumień z organami administracji rządowej </t>
  </si>
  <si>
    <t>Wynagrodzenia osobowe pracowników (1.800 x 3 et.)</t>
  </si>
  <si>
    <t xml:space="preserve">Dodatkowe wynagrodzenie roczne </t>
  </si>
  <si>
    <t>Odpis na ZFŚS ( 3x806)</t>
  </si>
  <si>
    <t xml:space="preserve">Urzędy naczelnych organów władzy państwowej, kontroli i ochrony prawa </t>
  </si>
  <si>
    <t>Zakup  usług pozostałych</t>
  </si>
  <si>
    <t xml:space="preserve">Wydatki na zakupy inwestycyjne jednostek budżetowych </t>
  </si>
  <si>
    <t>Składki  na ubezpieczenie zdrowotne opłacane za osoby pobierające niektóre świadczenia z pomocy społecznej</t>
  </si>
  <si>
    <t xml:space="preserve">Zakup świadczeń zdrowotnych dla osób nie objętych obowiązkiem ubezpieczenia zdrowotnego </t>
  </si>
  <si>
    <t xml:space="preserve">Utrzymanie zieleni w miastach i gminach </t>
  </si>
  <si>
    <t>Wpłaty z tytułu odpłatnego nabycia prawa własności nieruchomości</t>
  </si>
  <si>
    <t>Dotacja celowa z budżetu na finansowanie lub dofinansowanie zadań zleconych do realizacji pozostałych jednostek niezaliczanych do sektora finansów publicznych</t>
  </si>
  <si>
    <t xml:space="preserve">Turystyka </t>
  </si>
  <si>
    <t xml:space="preserve">Zadania w zakresie upowszechniania turystyki </t>
  </si>
  <si>
    <t>Wydatki inwestycyjne jednostek budżetowych Projekt Grodno - Zalesie działanie 1.4 ZPORR</t>
  </si>
  <si>
    <t>(Rady Sołeckie – 67.250) (Grupa budowlana – 216.000 łącznie z kierownikiem) Caritas 1.000</t>
  </si>
  <si>
    <t>6060</t>
  </si>
  <si>
    <t xml:space="preserve">Rozbudowa Gimnazjum w Głuchowie </t>
  </si>
  <si>
    <t xml:space="preserve">Wydatki inwestycyjne jednostek budżetowych Wykonanie studium wyk. Projekt ZPORR - Zdrowie </t>
  </si>
  <si>
    <t>zadania zlecone 240.695</t>
  </si>
  <si>
    <t>Utrzymanie zieleni w miastach i gminach (placyk w Głuchowie)</t>
  </si>
  <si>
    <t xml:space="preserve">Dotacje celowe otrzymane z budżetu państwa na realizację własnych zadań bieżących gmin </t>
  </si>
  <si>
    <t xml:space="preserve">Pozostała działalność  </t>
  </si>
  <si>
    <t>konkursy szkolne 3.500 dla SP Grzywna 15.000 i Kończewice 13.500, SP Sławkowo sprzęt grający - 1.500</t>
  </si>
  <si>
    <t xml:space="preserve">Zakup materiałów i wyposażenia (w tym : Gimnazjum Głuchowo 11.500 i wyposażenie świetlicy Pluskowęsy B2 - 17.532 zł </t>
  </si>
  <si>
    <t>Świadczenia społeczne Program "Zasiłek dla potrzebujących"</t>
  </si>
  <si>
    <t xml:space="preserve">Zakup usług remontowych (okna Szerokopas) </t>
  </si>
  <si>
    <t>Zakupy inwestycyjne jednostek budżetowych (zakup patelni elektr. do świetlicy Kuczwały)</t>
  </si>
  <si>
    <t>Rady Gminy Chełmża</t>
  </si>
  <si>
    <t xml:space="preserve">w sprawie budżetu gminy na 2004r. </t>
  </si>
  <si>
    <t xml:space="preserve">Uzupełnienie subwencji ogólnej dla jednostek samorządu terytorialnego </t>
  </si>
  <si>
    <t xml:space="preserve">Środki na uzupełnienie dochodów gmin </t>
  </si>
  <si>
    <t xml:space="preserve">Środki na dofinansowanie własnych zadań bieżących gmin pozyskane z innych źródeł (w tym : SP Grzywna-15.000 i SP Kończewice-13.500) </t>
  </si>
  <si>
    <t>Środki na dofinansowanie własnych zadań bieżących gmin pozyskane z innych źródeł (Gimnazjum Głuchowo - 11.500)</t>
  </si>
  <si>
    <t>Dotacje celowe otrzymane z budżetu państwa na realizację własnych zadań bieżących gmin</t>
  </si>
  <si>
    <t xml:space="preserve">Środki na dofinansowanie własnych zadań bieżących gmin pozyskanych z innych źródeł (Polska Fundacja Dzieci i Młodzieży - Projekt "Młodzi Aktywni" z Głuchowa </t>
  </si>
  <si>
    <t xml:space="preserve">(promocja gminy – 16.500 otwarcie sezonu w Zalesiu - 7.000, otwarcie sali Grzywna - 5.000,)  </t>
  </si>
  <si>
    <t>zadania własne 106.500</t>
  </si>
  <si>
    <t>do Uchwały Nr XXX/270/04</t>
  </si>
  <si>
    <t xml:space="preserve">z dnia 29 listopada 2004r.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</si>
</sst>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164" fontId="3" fillId="0" borderId="2" xfId="15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164" fontId="3" fillId="0" borderId="3" xfId="15" applyNumberFormat="1" applyFont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164" fontId="1" fillId="0" borderId="1" xfId="15" applyNumberFormat="1" applyFont="1" applyBorder="1" applyAlignment="1">
      <alignment vertical="top"/>
    </xf>
    <xf numFmtId="0" fontId="3" fillId="0" borderId="6" xfId="0" applyFont="1" applyFill="1" applyBorder="1" applyAlignment="1">
      <alignment/>
    </xf>
    <xf numFmtId="3" fontId="3" fillId="0" borderId="7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/>
    </xf>
    <xf numFmtId="164" fontId="1" fillId="0" borderId="11" xfId="15" applyNumberFormat="1" applyFont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3" fontId="3" fillId="0" borderId="15" xfId="0" applyNumberFormat="1" applyFont="1" applyFill="1" applyBorder="1" applyAlignment="1">
      <alignment horizontal="right" vertical="top"/>
    </xf>
    <xf numFmtId="3" fontId="1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164" fontId="1" fillId="0" borderId="3" xfId="15" applyNumberFormat="1" applyFont="1" applyBorder="1" applyAlignment="1">
      <alignment vertical="top"/>
    </xf>
    <xf numFmtId="0" fontId="1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left" vertical="top" wrapText="1"/>
    </xf>
    <xf numFmtId="164" fontId="1" fillId="0" borderId="8" xfId="15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164" fontId="3" fillId="0" borderId="11" xfId="15" applyNumberFormat="1" applyFont="1" applyBorder="1" applyAlignment="1">
      <alignment vertical="top"/>
    </xf>
    <xf numFmtId="0" fontId="3" fillId="0" borderId="1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3" fontId="3" fillId="0" borderId="21" xfId="0" applyNumberFormat="1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4" fontId="1" fillId="0" borderId="12" xfId="15" applyNumberFormat="1" applyFont="1" applyBorder="1" applyAlignment="1">
      <alignment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164" fontId="3" fillId="0" borderId="3" xfId="15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164" fontId="1" fillId="0" borderId="16" xfId="15" applyNumberFormat="1" applyFont="1" applyBorder="1" applyAlignment="1">
      <alignment vertical="top"/>
    </xf>
    <xf numFmtId="0" fontId="0" fillId="0" borderId="12" xfId="0" applyFont="1" applyFill="1" applyBorder="1" applyAlignment="1">
      <alignment/>
    </xf>
    <xf numFmtId="0" fontId="3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164" fontId="3" fillId="0" borderId="17" xfId="15" applyNumberFormat="1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64" fontId="1" fillId="0" borderId="11" xfId="15" applyNumberFormat="1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164" fontId="3" fillId="0" borderId="9" xfId="15" applyNumberFormat="1" applyFont="1" applyBorder="1" applyAlignment="1">
      <alignment vertical="top"/>
    </xf>
    <xf numFmtId="0" fontId="1" fillId="0" borderId="2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1" fillId="0" borderId="1" xfId="15" applyNumberFormat="1" applyFont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3" fontId="3" fillId="0" borderId="17" xfId="0" applyNumberFormat="1" applyFont="1" applyFill="1" applyBorder="1" applyAlignment="1">
      <alignment horizontal="center" vertical="top"/>
    </xf>
    <xf numFmtId="164" fontId="3" fillId="0" borderId="2" xfId="15" applyNumberFormat="1" applyFont="1" applyFill="1" applyBorder="1" applyAlignment="1">
      <alignment vertical="top"/>
    </xf>
    <xf numFmtId="0" fontId="3" fillId="0" borderId="8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3" fontId="3" fillId="0" borderId="15" xfId="0" applyNumberFormat="1" applyFont="1" applyFill="1" applyBorder="1" applyAlignment="1">
      <alignment horizontal="center" vertical="top"/>
    </xf>
    <xf numFmtId="164" fontId="3" fillId="0" borderId="3" xfId="15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164" fontId="1" fillId="0" borderId="1" xfId="15" applyNumberFormat="1" applyFont="1" applyFill="1" applyBorder="1" applyAlignment="1">
      <alignment vertical="top"/>
    </xf>
    <xf numFmtId="3" fontId="3" fillId="0" borderId="2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/>
    </xf>
    <xf numFmtId="3" fontId="1" fillId="0" borderId="23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3" fontId="3" fillId="0" borderId="11" xfId="0" applyNumberFormat="1" applyFont="1" applyFill="1" applyBorder="1" applyAlignment="1">
      <alignment horizontal="center" vertical="top"/>
    </xf>
    <xf numFmtId="164" fontId="3" fillId="0" borderId="11" xfId="15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 vertical="top"/>
    </xf>
    <xf numFmtId="164" fontId="3" fillId="0" borderId="9" xfId="15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164" fontId="1" fillId="0" borderId="11" xfId="15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 vertical="top"/>
    </xf>
    <xf numFmtId="164" fontId="3" fillId="0" borderId="2" xfId="15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3" fontId="3" fillId="0" borderId="3" xfId="0" applyNumberFormat="1" applyFont="1" applyFill="1" applyBorder="1" applyAlignment="1">
      <alignment horizontal="center" vertical="top"/>
    </xf>
    <xf numFmtId="164" fontId="3" fillId="0" borderId="3" xfId="15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164" fontId="3" fillId="0" borderId="24" xfId="15" applyNumberFormat="1" applyFont="1" applyFill="1" applyBorder="1" applyAlignment="1">
      <alignment vertical="top"/>
    </xf>
    <xf numFmtId="164" fontId="3" fillId="0" borderId="30" xfId="15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2" xfId="0" applyFont="1" applyFill="1" applyBorder="1" applyAlignment="1">
      <alignment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164" fontId="1" fillId="0" borderId="11" xfId="15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 vertical="top"/>
    </xf>
    <xf numFmtId="164" fontId="3" fillId="0" borderId="6" xfId="15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164" fontId="1" fillId="0" borderId="4" xfId="15" applyNumberFormat="1" applyFont="1" applyBorder="1" applyAlignment="1">
      <alignment vertical="top"/>
    </xf>
    <xf numFmtId="0" fontId="3" fillId="0" borderId="3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right" vertical="top" wrapText="1"/>
    </xf>
    <xf numFmtId="3" fontId="3" fillId="0" borderId="28" xfId="0" applyNumberFormat="1" applyFont="1" applyFill="1" applyBorder="1" applyAlignment="1">
      <alignment horizontal="right" vertical="top" wrapText="1"/>
    </xf>
    <xf numFmtId="164" fontId="3" fillId="0" borderId="13" xfId="15" applyNumberFormat="1" applyFont="1" applyBorder="1" applyAlignment="1">
      <alignment horizontal="center" vertical="top"/>
    </xf>
    <xf numFmtId="164" fontId="3" fillId="0" borderId="6" xfId="15" applyNumberFormat="1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164" fontId="1" fillId="0" borderId="1" xfId="15" applyNumberFormat="1" applyFont="1" applyBorder="1" applyAlignment="1">
      <alignment horizontal="center" vertical="top"/>
    </xf>
    <xf numFmtId="164" fontId="1" fillId="0" borderId="3" xfId="15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0" fillId="0" borderId="8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tabSelected="1" workbookViewId="0" topLeftCell="A272">
      <selection activeCell="I278" sqref="I278"/>
    </sheetView>
  </sheetViews>
  <sheetFormatPr defaultColWidth="9.00390625" defaultRowHeight="12.75"/>
  <cols>
    <col min="1" max="1" width="4.125" style="0" bestFit="1" customWidth="1"/>
    <col min="2" max="2" width="6.25390625" style="0" bestFit="1" customWidth="1"/>
    <col min="3" max="3" width="5.125" style="0" bestFit="1" customWidth="1"/>
    <col min="4" max="4" width="21.625" style="0" bestFit="1" customWidth="1"/>
    <col min="5" max="5" width="10.00390625" style="0" bestFit="1" customWidth="1"/>
    <col min="6" max="6" width="11.125" style="0" customWidth="1"/>
    <col min="7" max="7" width="11.625" style="0" customWidth="1"/>
    <col min="8" max="8" width="13.00390625" style="0" bestFit="1" customWidth="1"/>
  </cols>
  <sheetData>
    <row r="1" spans="1:8" ht="12.75">
      <c r="A1" s="268" t="s">
        <v>1</v>
      </c>
      <c r="B1" s="268"/>
      <c r="C1" s="268"/>
      <c r="D1" s="268"/>
      <c r="E1" s="268"/>
      <c r="F1" s="269" t="s">
        <v>0</v>
      </c>
      <c r="G1" s="269"/>
      <c r="H1" s="269"/>
    </row>
    <row r="2" spans="1:8" ht="12.75">
      <c r="A2" s="268" t="s">
        <v>1</v>
      </c>
      <c r="B2" s="268"/>
      <c r="C2" s="268"/>
      <c r="D2" s="268"/>
      <c r="E2" s="268"/>
      <c r="F2" s="269" t="s">
        <v>179</v>
      </c>
      <c r="G2" s="269"/>
      <c r="H2" s="269"/>
    </row>
    <row r="3" spans="1:8" ht="12.75">
      <c r="A3" s="270" t="s">
        <v>2</v>
      </c>
      <c r="B3" s="270"/>
      <c r="C3" s="270"/>
      <c r="D3" s="270"/>
      <c r="E3" s="270"/>
      <c r="F3" s="269" t="s">
        <v>3</v>
      </c>
      <c r="G3" s="269"/>
      <c r="H3" s="269"/>
    </row>
    <row r="4" spans="1:8" ht="12.75">
      <c r="A4" s="270" t="s">
        <v>4</v>
      </c>
      <c r="B4" s="270"/>
      <c r="C4" s="270"/>
      <c r="D4" s="270"/>
      <c r="E4" s="270"/>
      <c r="F4" s="269" t="s">
        <v>180</v>
      </c>
      <c r="G4" s="269"/>
      <c r="H4" s="269"/>
    </row>
    <row r="5" spans="1:8" ht="12.75">
      <c r="A5" s="1"/>
      <c r="B5" s="1"/>
      <c r="C5" s="1"/>
      <c r="D5" s="1"/>
      <c r="E5" s="1"/>
      <c r="F5" s="269" t="s">
        <v>5</v>
      </c>
      <c r="G5" s="269"/>
      <c r="H5" s="269"/>
    </row>
    <row r="6" spans="1:8" ht="12.75">
      <c r="A6" s="1"/>
      <c r="B6" s="1"/>
      <c r="C6" s="1"/>
      <c r="D6" s="1"/>
      <c r="E6" s="1"/>
      <c r="F6" s="269" t="s">
        <v>6</v>
      </c>
      <c r="G6" s="269"/>
      <c r="H6" s="269"/>
    </row>
    <row r="7" spans="1:8" ht="12.75">
      <c r="A7" s="270" t="s">
        <v>2</v>
      </c>
      <c r="B7" s="270"/>
      <c r="C7" s="270"/>
      <c r="D7" s="270"/>
      <c r="E7" s="270"/>
      <c r="F7" s="269" t="s">
        <v>7</v>
      </c>
      <c r="G7" s="269"/>
      <c r="H7" s="269"/>
    </row>
    <row r="8" spans="1:8" ht="12.75">
      <c r="A8" s="270" t="s">
        <v>2</v>
      </c>
      <c r="B8" s="270"/>
      <c r="C8" s="270"/>
      <c r="D8" s="270"/>
      <c r="E8" s="270"/>
      <c r="F8" s="269" t="s">
        <v>1</v>
      </c>
      <c r="G8" s="269"/>
      <c r="H8" s="269"/>
    </row>
    <row r="9" spans="1:8" ht="12.75">
      <c r="A9" s="272"/>
      <c r="B9" s="272"/>
      <c r="C9" s="272"/>
      <c r="D9" s="272"/>
      <c r="E9" s="272"/>
      <c r="F9" s="269" t="s">
        <v>1</v>
      </c>
      <c r="G9" s="269"/>
      <c r="H9" s="269"/>
    </row>
    <row r="10" spans="1:8" ht="12.75">
      <c r="A10" s="271" t="s">
        <v>8</v>
      </c>
      <c r="B10" s="271"/>
      <c r="C10" s="271"/>
      <c r="D10" s="271"/>
      <c r="E10" s="271"/>
      <c r="F10" s="271"/>
      <c r="G10" s="271"/>
      <c r="H10" s="271"/>
    </row>
    <row r="11" spans="1:8" ht="12.75">
      <c r="A11" s="271" t="s">
        <v>9</v>
      </c>
      <c r="B11" s="271"/>
      <c r="C11" s="271"/>
      <c r="D11" s="271"/>
      <c r="E11" s="271"/>
      <c r="F11" s="271"/>
      <c r="G11" s="271"/>
      <c r="H11" s="271"/>
    </row>
    <row r="12" spans="1:8" ht="12.75">
      <c r="A12" s="2"/>
      <c r="B12" s="2"/>
      <c r="C12" s="3"/>
      <c r="D12" s="4"/>
      <c r="E12" s="5"/>
      <c r="F12" s="6"/>
      <c r="G12" s="6"/>
      <c r="H12" s="6"/>
    </row>
    <row r="13" spans="1:8" ht="25.5">
      <c r="A13" s="46" t="s">
        <v>10</v>
      </c>
      <c r="B13" s="55" t="s">
        <v>11</v>
      </c>
      <c r="C13" s="46" t="s">
        <v>12</v>
      </c>
      <c r="D13" s="55" t="s">
        <v>13</v>
      </c>
      <c r="E13" s="226" t="s">
        <v>14</v>
      </c>
      <c r="F13" s="232" t="s">
        <v>15</v>
      </c>
      <c r="G13" s="232" t="s">
        <v>16</v>
      </c>
      <c r="H13" s="232" t="s">
        <v>17</v>
      </c>
    </row>
    <row r="14" spans="1:8" ht="13.5" thickBot="1">
      <c r="A14" s="16">
        <v>600</v>
      </c>
      <c r="B14" s="276" t="s">
        <v>20</v>
      </c>
      <c r="C14" s="276"/>
      <c r="D14" s="277"/>
      <c r="E14" s="230">
        <f>E15</f>
        <v>303400</v>
      </c>
      <c r="F14" s="231">
        <f>F15</f>
        <v>12500</v>
      </c>
      <c r="G14" s="231">
        <f>G15</f>
        <v>0</v>
      </c>
      <c r="H14" s="231">
        <f aca="true" t="shared" si="0" ref="H14:H20">E14+F14-G14</f>
        <v>315900</v>
      </c>
    </row>
    <row r="15" spans="1:8" ht="13.5" thickTop="1">
      <c r="A15" s="18"/>
      <c r="B15" s="19">
        <v>60016</v>
      </c>
      <c r="C15" s="274" t="s">
        <v>21</v>
      </c>
      <c r="D15" s="275"/>
      <c r="E15" s="20">
        <v>303400</v>
      </c>
      <c r="F15" s="10">
        <f>SUM(F16:F16)</f>
        <v>12500</v>
      </c>
      <c r="G15" s="10">
        <f>SUM(G16:G16)</f>
        <v>0</v>
      </c>
      <c r="H15" s="10">
        <f t="shared" si="0"/>
        <v>315900</v>
      </c>
    </row>
    <row r="16" spans="1:8" ht="64.5" thickBot="1">
      <c r="A16" s="18"/>
      <c r="B16" s="21"/>
      <c r="C16" s="22" t="s">
        <v>22</v>
      </c>
      <c r="D16" s="23" t="s">
        <v>23</v>
      </c>
      <c r="E16" s="24">
        <v>25000</v>
      </c>
      <c r="F16" s="25">
        <v>12500</v>
      </c>
      <c r="G16" s="25"/>
      <c r="H16" s="25">
        <f t="shared" si="0"/>
        <v>37500</v>
      </c>
    </row>
    <row r="17" spans="1:8" ht="14.25" thickBot="1" thickTop="1">
      <c r="A17" s="28">
        <v>700</v>
      </c>
      <c r="B17" s="278" t="s">
        <v>24</v>
      </c>
      <c r="C17" s="279"/>
      <c r="D17" s="280"/>
      <c r="E17" s="17">
        <f>E18</f>
        <v>568388</v>
      </c>
      <c r="F17" s="8">
        <f>F18</f>
        <v>47000</v>
      </c>
      <c r="G17" s="8">
        <f>G18</f>
        <v>0</v>
      </c>
      <c r="H17" s="8">
        <f t="shared" si="0"/>
        <v>615388</v>
      </c>
    </row>
    <row r="18" spans="1:8" ht="27.75" customHeight="1" thickBot="1" thickTop="1">
      <c r="A18" s="29"/>
      <c r="B18" s="30">
        <v>70005</v>
      </c>
      <c r="C18" s="274" t="s">
        <v>25</v>
      </c>
      <c r="D18" s="275"/>
      <c r="E18" s="31">
        <v>568388</v>
      </c>
      <c r="F18" s="10">
        <f>F19</f>
        <v>47000</v>
      </c>
      <c r="G18" s="10">
        <f>SUM(G19:G19)</f>
        <v>0</v>
      </c>
      <c r="H18" s="8">
        <f t="shared" si="0"/>
        <v>615388</v>
      </c>
    </row>
    <row r="19" spans="1:8" ht="39.75" thickBot="1" thickTop="1">
      <c r="A19" s="18"/>
      <c r="B19" s="33"/>
      <c r="C19" s="26" t="s">
        <v>26</v>
      </c>
      <c r="D19" s="36" t="s">
        <v>151</v>
      </c>
      <c r="E19" s="32">
        <v>234000</v>
      </c>
      <c r="F19" s="25">
        <v>47000</v>
      </c>
      <c r="G19" s="25"/>
      <c r="H19" s="25">
        <f t="shared" si="0"/>
        <v>281000</v>
      </c>
    </row>
    <row r="20" spans="1:8" ht="14.25" thickBot="1" thickTop="1">
      <c r="A20" s="37">
        <v>758</v>
      </c>
      <c r="B20" s="282" t="s">
        <v>34</v>
      </c>
      <c r="C20" s="282"/>
      <c r="D20" s="282"/>
      <c r="E20" s="52">
        <v>7458163</v>
      </c>
      <c r="F20" s="52">
        <f>F21+F23</f>
        <v>50136</v>
      </c>
      <c r="G20" s="52">
        <f>G21</f>
        <v>0</v>
      </c>
      <c r="H20" s="8">
        <f t="shared" si="0"/>
        <v>7508299</v>
      </c>
    </row>
    <row r="21" spans="1:8" ht="41.25" customHeight="1" thickTop="1">
      <c r="A21" s="273"/>
      <c r="B21" s="40">
        <v>75801</v>
      </c>
      <c r="C21" s="274" t="s">
        <v>35</v>
      </c>
      <c r="D21" s="275"/>
      <c r="E21" s="53">
        <f>E22</f>
        <v>5016654</v>
      </c>
      <c r="F21" s="10">
        <f>F22</f>
        <v>40000</v>
      </c>
      <c r="G21" s="10">
        <f>SUM(G22)</f>
        <v>0</v>
      </c>
      <c r="H21" s="10">
        <f>SUM(H22)</f>
        <v>5056654</v>
      </c>
    </row>
    <row r="22" spans="1:8" ht="25.5">
      <c r="A22" s="273"/>
      <c r="B22" s="54"/>
      <c r="C22" s="42">
        <v>2920</v>
      </c>
      <c r="D22" s="49" t="s">
        <v>36</v>
      </c>
      <c r="E22" s="43">
        <v>5016654</v>
      </c>
      <c r="F22" s="25">
        <v>40000</v>
      </c>
      <c r="G22" s="25"/>
      <c r="H22" s="25">
        <f>E22+F22-G22</f>
        <v>5056654</v>
      </c>
    </row>
    <row r="23" spans="1:8" ht="41.25" customHeight="1">
      <c r="A23" s="21"/>
      <c r="B23" s="46">
        <v>75802</v>
      </c>
      <c r="C23" s="313" t="s">
        <v>171</v>
      </c>
      <c r="D23" s="313"/>
      <c r="E23" s="63">
        <v>0</v>
      </c>
      <c r="F23" s="63">
        <f>F24</f>
        <v>10136</v>
      </c>
      <c r="G23" s="63">
        <f>G24</f>
        <v>0</v>
      </c>
      <c r="H23" s="47">
        <f>E23+F23-G23</f>
        <v>10136</v>
      </c>
    </row>
    <row r="24" spans="1:8" ht="26.25" thickBot="1">
      <c r="A24" s="21"/>
      <c r="B24" s="235"/>
      <c r="C24" s="235">
        <v>2750</v>
      </c>
      <c r="D24" s="236" t="s">
        <v>172</v>
      </c>
      <c r="E24" s="237">
        <v>0</v>
      </c>
      <c r="F24" s="15">
        <v>10136</v>
      </c>
      <c r="G24" s="15"/>
      <c r="H24" s="15">
        <f>E24+F24-G24</f>
        <v>10136</v>
      </c>
    </row>
    <row r="25" spans="1:8" ht="14.25" thickBot="1" thickTop="1">
      <c r="A25" s="37">
        <v>801</v>
      </c>
      <c r="B25" s="281" t="s">
        <v>37</v>
      </c>
      <c r="C25" s="282"/>
      <c r="D25" s="283"/>
      <c r="E25" s="58">
        <v>760142</v>
      </c>
      <c r="F25" s="58">
        <f>F26+F29+F31</f>
        <v>9050</v>
      </c>
      <c r="G25" s="58">
        <f>G26+G29</f>
        <v>240</v>
      </c>
      <c r="H25" s="8">
        <f>E25+F25-G25</f>
        <v>768952</v>
      </c>
    </row>
    <row r="26" spans="1:8" ht="13.5" thickTop="1">
      <c r="A26" s="21"/>
      <c r="B26" s="59">
        <v>80101</v>
      </c>
      <c r="C26" s="274" t="s">
        <v>38</v>
      </c>
      <c r="D26" s="275"/>
      <c r="E26" s="53">
        <v>96522</v>
      </c>
      <c r="F26" s="53">
        <f>F27+F28</f>
        <v>5700</v>
      </c>
      <c r="G26" s="53">
        <f>G27+G28</f>
        <v>240</v>
      </c>
      <c r="H26" s="10">
        <f>E26+F26-G26</f>
        <v>101982</v>
      </c>
    </row>
    <row r="27" spans="1:8" ht="76.5">
      <c r="A27" s="21"/>
      <c r="B27" s="11"/>
      <c r="C27" s="60">
        <v>2700</v>
      </c>
      <c r="D27" s="57" t="s">
        <v>173</v>
      </c>
      <c r="E27" s="61">
        <v>22800</v>
      </c>
      <c r="F27" s="25">
        <v>5700</v>
      </c>
      <c r="G27" s="25"/>
      <c r="H27" s="25">
        <f aca="true" t="shared" si="1" ref="H27:H38">E27+F27-G27</f>
        <v>28500</v>
      </c>
    </row>
    <row r="28" spans="1:8" ht="51">
      <c r="A28" s="21"/>
      <c r="B28" s="11"/>
      <c r="C28" s="60">
        <v>2030</v>
      </c>
      <c r="D28" s="49" t="s">
        <v>162</v>
      </c>
      <c r="E28" s="62">
        <v>3985</v>
      </c>
      <c r="F28" s="25">
        <v>0</v>
      </c>
      <c r="G28" s="25">
        <v>240</v>
      </c>
      <c r="H28" s="25">
        <f>E28+F28-G28</f>
        <v>3745</v>
      </c>
    </row>
    <row r="29" spans="1:8" ht="12.75">
      <c r="A29" s="21"/>
      <c r="B29" s="48">
        <v>80110</v>
      </c>
      <c r="C29" s="284" t="s">
        <v>39</v>
      </c>
      <c r="D29" s="285"/>
      <c r="E29" s="51">
        <v>662700</v>
      </c>
      <c r="F29" s="47">
        <f>F30</f>
        <v>2300</v>
      </c>
      <c r="G29" s="47">
        <f>G30</f>
        <v>0</v>
      </c>
      <c r="H29" s="47">
        <f t="shared" si="1"/>
        <v>665000</v>
      </c>
    </row>
    <row r="30" spans="1:8" ht="63.75">
      <c r="A30" s="21"/>
      <c r="B30" s="9"/>
      <c r="C30" s="78">
        <v>2700</v>
      </c>
      <c r="D30" s="238" t="s">
        <v>174</v>
      </c>
      <c r="E30" s="120">
        <v>9200</v>
      </c>
      <c r="F30" s="15">
        <v>2300</v>
      </c>
      <c r="G30" s="15"/>
      <c r="H30" s="15">
        <f t="shared" si="1"/>
        <v>11500</v>
      </c>
    </row>
    <row r="31" spans="1:8" ht="12.75">
      <c r="A31" s="21"/>
      <c r="B31" s="46">
        <v>80195</v>
      </c>
      <c r="C31" s="313" t="s">
        <v>40</v>
      </c>
      <c r="D31" s="313"/>
      <c r="E31" s="63">
        <f>E32</f>
        <v>0</v>
      </c>
      <c r="F31" s="63">
        <f>F32</f>
        <v>1050</v>
      </c>
      <c r="G31" s="63">
        <f>G32</f>
        <v>0</v>
      </c>
      <c r="H31" s="47">
        <f>E31+F31-G31</f>
        <v>1050</v>
      </c>
    </row>
    <row r="32" spans="1:8" ht="51.75" thickBot="1">
      <c r="A32" s="21"/>
      <c r="B32" s="9"/>
      <c r="C32" s="78">
        <v>2030</v>
      </c>
      <c r="D32" s="236" t="s">
        <v>48</v>
      </c>
      <c r="E32" s="79"/>
      <c r="F32" s="15">
        <v>1050</v>
      </c>
      <c r="G32" s="15"/>
      <c r="H32" s="15">
        <f>E32+F32-G32</f>
        <v>1050</v>
      </c>
    </row>
    <row r="33" spans="1:8" ht="14.25" thickBot="1" thickTop="1">
      <c r="A33" s="64">
        <v>852</v>
      </c>
      <c r="B33" s="257" t="s">
        <v>41</v>
      </c>
      <c r="C33" s="257"/>
      <c r="D33" s="257"/>
      <c r="E33" s="52">
        <v>1492979</v>
      </c>
      <c r="F33" s="52">
        <f>F34+F36+F39</f>
        <v>114213</v>
      </c>
      <c r="G33" s="52">
        <f>G34+G36+G39</f>
        <v>25251</v>
      </c>
      <c r="H33" s="8">
        <f>E33+F33-G33</f>
        <v>1581941</v>
      </c>
    </row>
    <row r="34" spans="1:8" ht="54" customHeight="1" thickTop="1">
      <c r="A34" s="69"/>
      <c r="B34" s="70">
        <v>85212</v>
      </c>
      <c r="C34" s="258" t="s">
        <v>42</v>
      </c>
      <c r="D34" s="259"/>
      <c r="E34" s="53">
        <v>961803</v>
      </c>
      <c r="F34" s="72">
        <f>F35</f>
        <v>90418</v>
      </c>
      <c r="G34" s="72">
        <f>G35</f>
        <v>0</v>
      </c>
      <c r="H34" s="10">
        <f t="shared" si="1"/>
        <v>1052221</v>
      </c>
    </row>
    <row r="35" spans="1:8" ht="77.25" customHeight="1">
      <c r="A35" s="69"/>
      <c r="B35" s="73"/>
      <c r="C35" s="60">
        <v>2010</v>
      </c>
      <c r="D35" s="27" t="s">
        <v>43</v>
      </c>
      <c r="E35" s="62">
        <v>953868</v>
      </c>
      <c r="F35" s="25">
        <v>90418</v>
      </c>
      <c r="G35" s="25"/>
      <c r="H35" s="25">
        <f t="shared" si="1"/>
        <v>1044286</v>
      </c>
    </row>
    <row r="36" spans="1:8" ht="41.25" customHeight="1">
      <c r="A36" s="288"/>
      <c r="B36" s="50">
        <v>85214</v>
      </c>
      <c r="C36" s="284" t="s">
        <v>44</v>
      </c>
      <c r="D36" s="285"/>
      <c r="E36" s="51">
        <v>300544</v>
      </c>
      <c r="F36" s="51">
        <f>F37+F38</f>
        <v>17861</v>
      </c>
      <c r="G36" s="51">
        <f>G37+G38</f>
        <v>25251</v>
      </c>
      <c r="H36" s="47">
        <f t="shared" si="1"/>
        <v>293154</v>
      </c>
    </row>
    <row r="37" spans="1:8" ht="79.5" customHeight="1">
      <c r="A37" s="288"/>
      <c r="B37" s="9"/>
      <c r="C37" s="56">
        <v>2010</v>
      </c>
      <c r="D37" s="75" t="s">
        <v>43</v>
      </c>
      <c r="E37" s="43">
        <v>240293</v>
      </c>
      <c r="F37" s="25">
        <v>17861</v>
      </c>
      <c r="G37" s="25">
        <v>0</v>
      </c>
      <c r="H37" s="25">
        <f t="shared" si="1"/>
        <v>258154</v>
      </c>
    </row>
    <row r="38" spans="1:8" ht="54" customHeight="1">
      <c r="A38" s="39"/>
      <c r="B38" s="21"/>
      <c r="C38" s="42">
        <v>2030</v>
      </c>
      <c r="D38" s="49" t="s">
        <v>175</v>
      </c>
      <c r="E38" s="43">
        <v>60251</v>
      </c>
      <c r="F38" s="25"/>
      <c r="G38" s="25">
        <v>25251</v>
      </c>
      <c r="H38" s="25">
        <f t="shared" si="1"/>
        <v>35000</v>
      </c>
    </row>
    <row r="39" spans="1:8" ht="12.75">
      <c r="A39" s="39"/>
      <c r="B39" s="46">
        <v>85295</v>
      </c>
      <c r="C39" s="286" t="s">
        <v>40</v>
      </c>
      <c r="D39" s="287"/>
      <c r="E39" s="63">
        <v>58600</v>
      </c>
      <c r="F39" s="47">
        <f>F40</f>
        <v>5934</v>
      </c>
      <c r="G39" s="47">
        <f>G40</f>
        <v>0</v>
      </c>
      <c r="H39" s="47">
        <f>E39+F39-G39</f>
        <v>64534</v>
      </c>
    </row>
    <row r="40" spans="1:8" ht="51.75" thickBot="1">
      <c r="A40" s="77"/>
      <c r="B40" s="78"/>
      <c r="C40" s="78">
        <v>2030</v>
      </c>
      <c r="D40" s="151" t="s">
        <v>48</v>
      </c>
      <c r="E40" s="79">
        <v>53500</v>
      </c>
      <c r="F40" s="15">
        <v>5934</v>
      </c>
      <c r="G40" s="15"/>
      <c r="H40" s="15">
        <f>E40+F40-G40</f>
        <v>59434</v>
      </c>
    </row>
    <row r="41" spans="1:8" ht="31.5" customHeight="1" thickBot="1" thickTop="1">
      <c r="A41" s="37">
        <v>900</v>
      </c>
      <c r="B41" s="282" t="s">
        <v>49</v>
      </c>
      <c r="C41" s="282"/>
      <c r="D41" s="260"/>
      <c r="E41" s="38">
        <v>946752</v>
      </c>
      <c r="F41" s="38">
        <f>F42+F44+F46</f>
        <v>28386</v>
      </c>
      <c r="G41" s="38">
        <f>G42+G44+G46</f>
        <v>0</v>
      </c>
      <c r="H41" s="8">
        <f>E41+F41-G41</f>
        <v>975138</v>
      </c>
    </row>
    <row r="42" spans="1:8" ht="28.5" customHeight="1" thickTop="1">
      <c r="A42" s="39"/>
      <c r="B42" s="40">
        <v>90001</v>
      </c>
      <c r="C42" s="274" t="s">
        <v>50</v>
      </c>
      <c r="D42" s="275"/>
      <c r="E42" s="83">
        <v>895794</v>
      </c>
      <c r="F42" s="41">
        <f>F43</f>
        <v>100</v>
      </c>
      <c r="G42" s="41">
        <f>G43</f>
        <v>0</v>
      </c>
      <c r="H42" s="10">
        <f>SUM(H43:H43)</f>
        <v>735100</v>
      </c>
    </row>
    <row r="43" spans="1:8" ht="81.75" customHeight="1">
      <c r="A43" s="39"/>
      <c r="B43" s="84"/>
      <c r="C43" s="42">
        <v>6299</v>
      </c>
      <c r="D43" s="75" t="s">
        <v>51</v>
      </c>
      <c r="E43" s="43">
        <v>735000</v>
      </c>
      <c r="F43" s="25">
        <v>100</v>
      </c>
      <c r="G43" s="25">
        <v>0</v>
      </c>
      <c r="H43" s="25">
        <f>E43+F43-G43</f>
        <v>735100</v>
      </c>
    </row>
    <row r="44" spans="1:8" ht="27" customHeight="1">
      <c r="A44" s="39"/>
      <c r="B44" s="85">
        <v>90004</v>
      </c>
      <c r="C44" s="286" t="s">
        <v>150</v>
      </c>
      <c r="D44" s="287"/>
      <c r="E44" s="51">
        <f>E45</f>
        <v>0</v>
      </c>
      <c r="F44" s="47">
        <f>F45</f>
        <v>4400</v>
      </c>
      <c r="G44" s="47">
        <f>G45</f>
        <v>0</v>
      </c>
      <c r="H44" s="47">
        <f>E44+F44-G44</f>
        <v>4400</v>
      </c>
    </row>
    <row r="45" spans="1:8" ht="102">
      <c r="A45" s="39"/>
      <c r="B45" s="84"/>
      <c r="C45" s="42">
        <v>2700</v>
      </c>
      <c r="D45" s="49" t="s">
        <v>176</v>
      </c>
      <c r="E45" s="43"/>
      <c r="F45" s="25">
        <v>4400</v>
      </c>
      <c r="G45" s="25"/>
      <c r="H45" s="25">
        <f>E45+F45-G45</f>
        <v>4400</v>
      </c>
    </row>
    <row r="46" spans="1:8" ht="12.75">
      <c r="A46" s="39"/>
      <c r="B46" s="46">
        <v>90015</v>
      </c>
      <c r="C46" s="286" t="s">
        <v>52</v>
      </c>
      <c r="D46" s="287"/>
      <c r="E46" s="63">
        <f>E47</f>
        <v>46158</v>
      </c>
      <c r="F46" s="63">
        <f>F47</f>
        <v>23886</v>
      </c>
      <c r="G46" s="63">
        <f>G47</f>
        <v>0</v>
      </c>
      <c r="H46" s="47">
        <f>H47</f>
        <v>70044</v>
      </c>
    </row>
    <row r="47" spans="1:8" ht="90" thickBot="1">
      <c r="A47" s="39"/>
      <c r="B47" s="86"/>
      <c r="C47" s="87">
        <v>2010</v>
      </c>
      <c r="D47" s="88" t="s">
        <v>27</v>
      </c>
      <c r="E47" s="79">
        <v>46158</v>
      </c>
      <c r="F47" s="15">
        <v>23886</v>
      </c>
      <c r="G47" s="15"/>
      <c r="H47" s="15">
        <f>E47+F47-G47</f>
        <v>70044</v>
      </c>
    </row>
    <row r="48" spans="1:8" ht="14.25" thickBot="1" thickTop="1">
      <c r="A48" s="82"/>
      <c r="B48" s="89"/>
      <c r="C48" s="90"/>
      <c r="D48" s="91" t="s">
        <v>53</v>
      </c>
      <c r="E48" s="65">
        <f>E41+E33+E25+E20+E17+E14</f>
        <v>11529824</v>
      </c>
      <c r="F48" s="65">
        <f>F41+F33+F25+F20+F17+F14</f>
        <v>261285</v>
      </c>
      <c r="G48" s="65">
        <f>G41+G33+G25+G20+G17+G14</f>
        <v>25491</v>
      </c>
      <c r="H48" s="65">
        <f>H41+H33+H25+H20+H17+H14</f>
        <v>11765618</v>
      </c>
    </row>
    <row r="49" ht="13.5" thickTop="1"/>
    <row r="87" spans="1:8" ht="12.75">
      <c r="A87" s="270" t="s">
        <v>54</v>
      </c>
      <c r="B87" s="270"/>
      <c r="C87" s="270"/>
      <c r="D87" s="270"/>
      <c r="E87" s="270"/>
      <c r="F87" s="269" t="s">
        <v>55</v>
      </c>
      <c r="G87" s="269"/>
      <c r="H87" s="269"/>
    </row>
    <row r="88" spans="1:8" ht="12.75">
      <c r="A88" s="1"/>
      <c r="B88" s="1"/>
      <c r="C88" s="1"/>
      <c r="D88" s="1"/>
      <c r="E88" s="1"/>
      <c r="F88" s="269" t="s">
        <v>179</v>
      </c>
      <c r="G88" s="269"/>
      <c r="H88" s="269"/>
    </row>
    <row r="89" spans="1:8" ht="12.75">
      <c r="A89" s="1"/>
      <c r="B89" s="1"/>
      <c r="C89" s="1"/>
      <c r="D89" s="1"/>
      <c r="E89" s="1"/>
      <c r="F89" s="269" t="s">
        <v>3</v>
      </c>
      <c r="G89" s="269"/>
      <c r="H89" s="269"/>
    </row>
    <row r="90" spans="1:8" ht="12.75">
      <c r="A90" s="1"/>
      <c r="B90" s="1"/>
      <c r="C90" s="1"/>
      <c r="D90" s="1"/>
      <c r="E90" s="1"/>
      <c r="F90" s="269" t="s">
        <v>180</v>
      </c>
      <c r="G90" s="269"/>
      <c r="H90" s="269"/>
    </row>
    <row r="91" spans="1:8" ht="12.75">
      <c r="A91" s="1"/>
      <c r="B91" s="1"/>
      <c r="C91" s="1"/>
      <c r="D91" s="1"/>
      <c r="E91" s="1"/>
      <c r="F91" s="269" t="s">
        <v>5</v>
      </c>
      <c r="G91" s="269"/>
      <c r="H91" s="269"/>
    </row>
    <row r="92" spans="1:8" ht="12.75">
      <c r="A92" s="1"/>
      <c r="B92" s="1"/>
      <c r="C92" s="1"/>
      <c r="D92" s="1"/>
      <c r="E92" s="1"/>
      <c r="F92" s="269" t="s">
        <v>6</v>
      </c>
      <c r="G92" s="269"/>
      <c r="H92" s="269"/>
    </row>
    <row r="93" spans="1:8" ht="12.75">
      <c r="A93" s="270" t="s">
        <v>56</v>
      </c>
      <c r="B93" s="270"/>
      <c r="C93" s="270"/>
      <c r="D93" s="270"/>
      <c r="E93" s="270"/>
      <c r="F93" s="269" t="s">
        <v>7</v>
      </c>
      <c r="G93" s="269"/>
      <c r="H93" s="269"/>
    </row>
    <row r="94" spans="1:8" ht="12.75">
      <c r="A94" s="92"/>
      <c r="B94" s="93"/>
      <c r="C94" s="94"/>
      <c r="D94" s="94"/>
      <c r="E94" s="95"/>
      <c r="F94" s="6"/>
      <c r="G94" s="6"/>
      <c r="H94" s="6"/>
    </row>
    <row r="95" spans="1:8" ht="12.75">
      <c r="A95" s="261" t="s">
        <v>57</v>
      </c>
      <c r="B95" s="261"/>
      <c r="C95" s="261"/>
      <c r="D95" s="261"/>
      <c r="E95" s="261"/>
      <c r="F95" s="261"/>
      <c r="G95" s="261"/>
      <c r="H95" s="261"/>
    </row>
    <row r="96" spans="1:8" ht="12.75">
      <c r="A96" s="261" t="s">
        <v>58</v>
      </c>
      <c r="B96" s="261"/>
      <c r="C96" s="261"/>
      <c r="D96" s="261"/>
      <c r="E96" s="261"/>
      <c r="F96" s="261"/>
      <c r="G96" s="261"/>
      <c r="H96" s="261"/>
    </row>
    <row r="97" spans="1:8" ht="12.75">
      <c r="A97" s="92"/>
      <c r="B97" s="93"/>
      <c r="C97" s="94"/>
      <c r="D97" s="94"/>
      <c r="E97" s="95"/>
      <c r="F97" s="6"/>
      <c r="G97" s="6"/>
      <c r="H97" s="6"/>
    </row>
    <row r="98" spans="1:8" ht="26.25" thickBot="1">
      <c r="A98" s="73" t="s">
        <v>10</v>
      </c>
      <c r="B98" s="73" t="s">
        <v>11</v>
      </c>
      <c r="C98" s="73" t="s">
        <v>12</v>
      </c>
      <c r="D98" s="73" t="s">
        <v>59</v>
      </c>
      <c r="E98" s="96" t="s">
        <v>60</v>
      </c>
      <c r="F98" s="7" t="s">
        <v>15</v>
      </c>
      <c r="G98" s="7" t="s">
        <v>16</v>
      </c>
      <c r="H98" s="7" t="s">
        <v>17</v>
      </c>
    </row>
    <row r="99" spans="1:8" ht="14.25" thickBot="1" thickTop="1">
      <c r="A99" s="97" t="s">
        <v>18</v>
      </c>
      <c r="B99" s="262" t="s">
        <v>19</v>
      </c>
      <c r="C99" s="263"/>
      <c r="D99" s="263"/>
      <c r="E99" s="52">
        <v>579545</v>
      </c>
      <c r="F99" s="52">
        <f>F100+F103+F105</f>
        <v>10500</v>
      </c>
      <c r="G99" s="52">
        <f>G100+G103+G105</f>
        <v>6000</v>
      </c>
      <c r="H99" s="8">
        <f aca="true" t="shared" si="2" ref="H99:H116">E99+F99-G99</f>
        <v>584045</v>
      </c>
    </row>
    <row r="100" spans="1:8" ht="13.5" thickTop="1">
      <c r="A100" s="99"/>
      <c r="B100" s="98" t="s">
        <v>63</v>
      </c>
      <c r="C100" s="286" t="s">
        <v>64</v>
      </c>
      <c r="D100" s="287"/>
      <c r="E100" s="51">
        <f>E101+E102</f>
        <v>6000</v>
      </c>
      <c r="F100" s="51">
        <f>F101+F102</f>
        <v>6000</v>
      </c>
      <c r="G100" s="51">
        <f>G101+G102</f>
        <v>6000</v>
      </c>
      <c r="H100" s="47">
        <f>E100+F100-G100</f>
        <v>6000</v>
      </c>
    </row>
    <row r="101" spans="1:8" ht="51">
      <c r="A101" s="99"/>
      <c r="B101" s="70"/>
      <c r="C101" s="100">
        <v>2630</v>
      </c>
      <c r="D101" s="27" t="s">
        <v>65</v>
      </c>
      <c r="E101" s="61">
        <v>6000</v>
      </c>
      <c r="F101" s="102">
        <v>0</v>
      </c>
      <c r="G101" s="102">
        <v>6000</v>
      </c>
      <c r="H101" s="25">
        <f>E101+F101-G101</f>
        <v>0</v>
      </c>
    </row>
    <row r="102" spans="1:8" ht="89.25">
      <c r="A102" s="99"/>
      <c r="B102" s="70"/>
      <c r="C102" s="100">
        <v>2830</v>
      </c>
      <c r="D102" s="27" t="s">
        <v>152</v>
      </c>
      <c r="E102" s="61"/>
      <c r="F102" s="102">
        <v>6000</v>
      </c>
      <c r="G102" s="102"/>
      <c r="H102" s="25">
        <f>E102+F102-G102</f>
        <v>6000</v>
      </c>
    </row>
    <row r="103" spans="1:8" ht="12.75">
      <c r="A103" s="103"/>
      <c r="B103" s="107" t="s">
        <v>66</v>
      </c>
      <c r="C103" s="286" t="s">
        <v>67</v>
      </c>
      <c r="D103" s="287"/>
      <c r="E103" s="53">
        <f>E104</f>
        <v>23000</v>
      </c>
      <c r="F103" s="53">
        <f>F104</f>
        <v>4000</v>
      </c>
      <c r="G103" s="53">
        <f>G104</f>
        <v>0</v>
      </c>
      <c r="H103" s="47">
        <f t="shared" si="2"/>
        <v>27000</v>
      </c>
    </row>
    <row r="104" spans="1:8" ht="51">
      <c r="A104" s="103"/>
      <c r="B104" s="106"/>
      <c r="C104" s="60">
        <v>2850</v>
      </c>
      <c r="D104" s="101" t="s">
        <v>68</v>
      </c>
      <c r="E104" s="81">
        <v>23000</v>
      </c>
      <c r="F104" s="25">
        <v>4000</v>
      </c>
      <c r="G104" s="25"/>
      <c r="H104" s="25">
        <f t="shared" si="2"/>
        <v>27000</v>
      </c>
    </row>
    <row r="105" spans="1:8" ht="12.75">
      <c r="A105" s="103"/>
      <c r="B105" s="108" t="s">
        <v>69</v>
      </c>
      <c r="C105" s="286" t="s">
        <v>116</v>
      </c>
      <c r="D105" s="287"/>
      <c r="E105" s="53">
        <v>14345</v>
      </c>
      <c r="F105" s="53">
        <f>F106</f>
        <v>500</v>
      </c>
      <c r="G105" s="53">
        <f>G106</f>
        <v>0</v>
      </c>
      <c r="H105" s="47">
        <f t="shared" si="2"/>
        <v>14845</v>
      </c>
    </row>
    <row r="106" spans="1:8" ht="26.25" thickBot="1">
      <c r="A106" s="103"/>
      <c r="B106" s="106"/>
      <c r="C106" s="60">
        <v>4210</v>
      </c>
      <c r="D106" s="101" t="s">
        <v>72</v>
      </c>
      <c r="E106" s="81">
        <v>4000</v>
      </c>
      <c r="F106" s="25">
        <v>500</v>
      </c>
      <c r="G106" s="25"/>
      <c r="H106" s="25">
        <f t="shared" si="2"/>
        <v>4500</v>
      </c>
    </row>
    <row r="107" spans="1:8" ht="14.25" thickBot="1" thickTop="1">
      <c r="A107" s="110">
        <v>600</v>
      </c>
      <c r="B107" s="262" t="s">
        <v>20</v>
      </c>
      <c r="C107" s="263"/>
      <c r="D107" s="264"/>
      <c r="E107" s="52">
        <v>797630</v>
      </c>
      <c r="F107" s="111">
        <f>F108</f>
        <v>47336</v>
      </c>
      <c r="G107" s="52">
        <f>G108</f>
        <v>12500</v>
      </c>
      <c r="H107" s="8">
        <f t="shared" si="2"/>
        <v>832466</v>
      </c>
    </row>
    <row r="108" spans="1:8" ht="13.5" thickTop="1">
      <c r="A108" s="265"/>
      <c r="B108" s="66">
        <v>60016</v>
      </c>
      <c r="C108" s="267" t="s">
        <v>73</v>
      </c>
      <c r="D108" s="241"/>
      <c r="E108" s="53">
        <v>797630</v>
      </c>
      <c r="F108" s="112">
        <f>F109+F110+F111+F112</f>
        <v>47336</v>
      </c>
      <c r="G108" s="112">
        <f>G109+G110+G111+G112</f>
        <v>12500</v>
      </c>
      <c r="H108" s="10">
        <f>E108+F108-G108</f>
        <v>832466</v>
      </c>
    </row>
    <row r="109" spans="1:8" ht="25.5">
      <c r="A109" s="266"/>
      <c r="B109" s="242"/>
      <c r="C109" s="100">
        <v>4210</v>
      </c>
      <c r="D109" s="115" t="s">
        <v>72</v>
      </c>
      <c r="E109" s="76">
        <v>37000</v>
      </c>
      <c r="F109" s="114">
        <v>7200</v>
      </c>
      <c r="G109" s="25"/>
      <c r="H109" s="25">
        <f t="shared" si="2"/>
        <v>44200</v>
      </c>
    </row>
    <row r="110" spans="1:8" ht="12.75">
      <c r="A110" s="266"/>
      <c r="B110" s="243"/>
      <c r="C110" s="86">
        <v>4300</v>
      </c>
      <c r="D110" s="105" t="s">
        <v>74</v>
      </c>
      <c r="E110" s="81">
        <v>60000</v>
      </c>
      <c r="F110" s="35">
        <v>15136</v>
      </c>
      <c r="G110" s="35">
        <v>0</v>
      </c>
      <c r="H110" s="35">
        <f t="shared" si="2"/>
        <v>75136</v>
      </c>
    </row>
    <row r="111" spans="1:8" ht="25.5">
      <c r="A111" s="99"/>
      <c r="B111" s="69"/>
      <c r="C111" s="60">
        <v>6050</v>
      </c>
      <c r="D111" s="117" t="s">
        <v>75</v>
      </c>
      <c r="E111" s="76">
        <v>53000</v>
      </c>
      <c r="F111" s="25">
        <v>12500</v>
      </c>
      <c r="G111" s="25">
        <v>12500</v>
      </c>
      <c r="H111" s="25">
        <f>E111+F111-G111</f>
        <v>53000</v>
      </c>
    </row>
    <row r="112" spans="1:8" ht="51.75" thickBot="1">
      <c r="A112" s="99"/>
      <c r="B112" s="69"/>
      <c r="C112" s="87">
        <v>6050</v>
      </c>
      <c r="D112" s="119" t="s">
        <v>76</v>
      </c>
      <c r="E112" s="120">
        <v>10000</v>
      </c>
      <c r="F112" s="15">
        <v>12500</v>
      </c>
      <c r="G112" s="15">
        <v>0</v>
      </c>
      <c r="H112" s="15">
        <f t="shared" si="2"/>
        <v>22500</v>
      </c>
    </row>
    <row r="113" spans="1:8" ht="14.25" thickBot="1" thickTop="1">
      <c r="A113" s="64">
        <v>630</v>
      </c>
      <c r="B113" s="262" t="s">
        <v>153</v>
      </c>
      <c r="C113" s="263"/>
      <c r="D113" s="264"/>
      <c r="E113" s="52">
        <v>0</v>
      </c>
      <c r="F113" s="52">
        <f>F114</f>
        <v>30000</v>
      </c>
      <c r="G113" s="52">
        <f>G114</f>
        <v>0</v>
      </c>
      <c r="H113" s="8">
        <f t="shared" si="2"/>
        <v>30000</v>
      </c>
    </row>
    <row r="114" spans="1:8" ht="30.75" customHeight="1" thickTop="1">
      <c r="A114" s="265"/>
      <c r="B114" s="123">
        <v>63003</v>
      </c>
      <c r="C114" s="267" t="s">
        <v>154</v>
      </c>
      <c r="D114" s="241"/>
      <c r="E114" s="53">
        <v>0</v>
      </c>
      <c r="F114" s="53">
        <f>F115</f>
        <v>30000</v>
      </c>
      <c r="G114" s="53">
        <f>G115</f>
        <v>0</v>
      </c>
      <c r="H114" s="124">
        <f t="shared" si="2"/>
        <v>30000</v>
      </c>
    </row>
    <row r="115" spans="1:8" ht="51.75" thickBot="1">
      <c r="A115" s="266"/>
      <c r="B115" s="73"/>
      <c r="C115" s="113">
        <v>6050</v>
      </c>
      <c r="D115" s="101" t="s">
        <v>155</v>
      </c>
      <c r="E115" s="81">
        <v>0</v>
      </c>
      <c r="F115" s="25">
        <v>30000</v>
      </c>
      <c r="G115" s="25"/>
      <c r="H115" s="25">
        <f t="shared" si="2"/>
        <v>30000</v>
      </c>
    </row>
    <row r="116" spans="1:8" ht="13.5" thickTop="1">
      <c r="A116" s="248">
        <v>710</v>
      </c>
      <c r="B116" s="265" t="s">
        <v>79</v>
      </c>
      <c r="C116" s="250"/>
      <c r="D116" s="250"/>
      <c r="E116" s="244">
        <v>280000</v>
      </c>
      <c r="F116" s="244">
        <f>F118</f>
        <v>0</v>
      </c>
      <c r="G116" s="244">
        <f>G118</f>
        <v>30000</v>
      </c>
      <c r="H116" s="246">
        <f t="shared" si="2"/>
        <v>250000</v>
      </c>
    </row>
    <row r="117" spans="1:8" ht="7.5" customHeight="1" thickBot="1">
      <c r="A117" s="249"/>
      <c r="B117" s="251"/>
      <c r="C117" s="252"/>
      <c r="D117" s="252"/>
      <c r="E117" s="245"/>
      <c r="F117" s="245"/>
      <c r="G117" s="245"/>
      <c r="H117" s="247"/>
    </row>
    <row r="118" spans="1:8" ht="30" customHeight="1" thickTop="1">
      <c r="A118" s="265"/>
      <c r="B118" s="66">
        <v>71004</v>
      </c>
      <c r="C118" s="267" t="s">
        <v>80</v>
      </c>
      <c r="D118" s="241"/>
      <c r="E118" s="53">
        <f>E119</f>
        <v>80000</v>
      </c>
      <c r="F118" s="53">
        <f>F119</f>
        <v>0</v>
      </c>
      <c r="G118" s="53">
        <f>G119</f>
        <v>30000</v>
      </c>
      <c r="H118" s="10">
        <f aca="true" t="shared" si="3" ref="H118:H124">E118+F118-G118</f>
        <v>50000</v>
      </c>
    </row>
    <row r="119" spans="1:8" ht="13.5" thickBot="1">
      <c r="A119" s="266"/>
      <c r="B119" s="66"/>
      <c r="C119" s="113">
        <v>4300</v>
      </c>
      <c r="D119" s="115" t="s">
        <v>62</v>
      </c>
      <c r="E119" s="81">
        <v>80000</v>
      </c>
      <c r="F119" s="25"/>
      <c r="G119" s="25">
        <v>30000</v>
      </c>
      <c r="H119" s="25">
        <f t="shared" si="3"/>
        <v>50000</v>
      </c>
    </row>
    <row r="120" spans="1:8" ht="14.25" thickBot="1" thickTop="1">
      <c r="A120" s="110">
        <v>750</v>
      </c>
      <c r="B120" s="262" t="s">
        <v>28</v>
      </c>
      <c r="C120" s="263"/>
      <c r="D120" s="263"/>
      <c r="E120" s="52">
        <v>2031973</v>
      </c>
      <c r="F120" s="52">
        <f>F121+F123</f>
        <v>12800</v>
      </c>
      <c r="G120" s="52">
        <f>G121+G123</f>
        <v>17200</v>
      </c>
      <c r="H120" s="8">
        <f t="shared" si="3"/>
        <v>2027573</v>
      </c>
    </row>
    <row r="121" spans="1:8" ht="13.5" thickTop="1">
      <c r="A121" s="266"/>
      <c r="B121" s="66">
        <v>75022</v>
      </c>
      <c r="C121" s="286" t="s">
        <v>82</v>
      </c>
      <c r="D121" s="287"/>
      <c r="E121" s="53">
        <v>134000</v>
      </c>
      <c r="F121" s="53">
        <f>SUM(F122:F122)</f>
        <v>1300</v>
      </c>
      <c r="G121" s="53">
        <f>SUM(G122:G122)</f>
        <v>0</v>
      </c>
      <c r="H121" s="47">
        <f t="shared" si="3"/>
        <v>135300</v>
      </c>
    </row>
    <row r="122" spans="1:8" ht="25.5">
      <c r="A122" s="266"/>
      <c r="B122" s="73"/>
      <c r="C122" s="113">
        <v>3030</v>
      </c>
      <c r="D122" s="115" t="s">
        <v>83</v>
      </c>
      <c r="E122" s="81">
        <v>121000</v>
      </c>
      <c r="F122" s="25">
        <v>1300</v>
      </c>
      <c r="G122" s="25"/>
      <c r="H122" s="25">
        <f t="shared" si="3"/>
        <v>122300</v>
      </c>
    </row>
    <row r="123" spans="1:8" ht="12.75">
      <c r="A123" s="266"/>
      <c r="B123" s="121">
        <v>75095</v>
      </c>
      <c r="C123" s="286" t="s">
        <v>87</v>
      </c>
      <c r="D123" s="287"/>
      <c r="E123" s="51">
        <v>318450</v>
      </c>
      <c r="F123" s="51">
        <f>F126+F127</f>
        <v>11500</v>
      </c>
      <c r="G123" s="51">
        <f>G126+G127</f>
        <v>17200</v>
      </c>
      <c r="H123" s="47">
        <f t="shared" si="3"/>
        <v>312750</v>
      </c>
    </row>
    <row r="124" spans="1:8" ht="53.25" customHeight="1">
      <c r="A124" s="266"/>
      <c r="B124" s="118"/>
      <c r="C124" s="118"/>
      <c r="D124" s="36" t="s">
        <v>156</v>
      </c>
      <c r="E124" s="255"/>
      <c r="F124" s="253"/>
      <c r="G124" s="253"/>
      <c r="H124" s="253">
        <f t="shared" si="3"/>
        <v>0</v>
      </c>
    </row>
    <row r="125" spans="1:8" ht="51">
      <c r="A125" s="266"/>
      <c r="B125" s="118"/>
      <c r="C125" s="118"/>
      <c r="D125" s="36" t="s">
        <v>177</v>
      </c>
      <c r="E125" s="256"/>
      <c r="F125" s="254"/>
      <c r="G125" s="254"/>
      <c r="H125" s="254"/>
    </row>
    <row r="126" spans="1:8" ht="25.5">
      <c r="A126" s="243"/>
      <c r="B126" s="99"/>
      <c r="C126" s="129">
        <v>4210</v>
      </c>
      <c r="D126" s="109" t="s">
        <v>61</v>
      </c>
      <c r="E126" s="120">
        <v>70950</v>
      </c>
      <c r="F126" s="25">
        <v>11500</v>
      </c>
      <c r="G126" s="25">
        <v>12200</v>
      </c>
      <c r="H126" s="25">
        <f>E126+F126-G126</f>
        <v>70250</v>
      </c>
    </row>
    <row r="127" spans="1:8" ht="13.5" thickBot="1">
      <c r="A127" s="243"/>
      <c r="B127" s="69"/>
      <c r="C127" s="125">
        <v>4300</v>
      </c>
      <c r="D127" s="109" t="s">
        <v>62</v>
      </c>
      <c r="E127" s="120">
        <v>21200</v>
      </c>
      <c r="F127" s="25">
        <v>0</v>
      </c>
      <c r="G127" s="25">
        <v>5000</v>
      </c>
      <c r="H127" s="25">
        <f>E127+F127-G127</f>
        <v>16200</v>
      </c>
    </row>
    <row r="128" spans="1:8" ht="30.75" customHeight="1" thickBot="1" thickTop="1">
      <c r="A128" s="64">
        <v>754</v>
      </c>
      <c r="B128" s="257" t="s">
        <v>96</v>
      </c>
      <c r="C128" s="257"/>
      <c r="D128" s="257"/>
      <c r="E128" s="65">
        <v>148500</v>
      </c>
      <c r="F128" s="65">
        <f>F129</f>
        <v>70554</v>
      </c>
      <c r="G128" s="65">
        <f>G129</f>
        <v>0</v>
      </c>
      <c r="H128" s="8">
        <f>E128+F128-G128</f>
        <v>219054</v>
      </c>
    </row>
    <row r="129" spans="1:8" ht="13.5" thickTop="1">
      <c r="A129" s="243"/>
      <c r="B129" s="70">
        <v>75412</v>
      </c>
      <c r="C129" s="258" t="s">
        <v>97</v>
      </c>
      <c r="D129" s="259"/>
      <c r="E129" s="53">
        <v>100000</v>
      </c>
      <c r="F129" s="53">
        <f>F130+F131+F132</f>
        <v>70554</v>
      </c>
      <c r="G129" s="53">
        <f>G130+G131+G132</f>
        <v>0</v>
      </c>
      <c r="H129" s="10">
        <f aca="true" t="shared" si="4" ref="H129:H139">E129+F129-G129</f>
        <v>170554</v>
      </c>
    </row>
    <row r="130" spans="1:8" ht="12.75">
      <c r="A130" s="243"/>
      <c r="B130" s="266"/>
      <c r="C130" s="135">
        <v>4280</v>
      </c>
      <c r="D130" s="115" t="s">
        <v>85</v>
      </c>
      <c r="E130" s="61">
        <v>2000</v>
      </c>
      <c r="F130" s="25">
        <v>220</v>
      </c>
      <c r="G130" s="25"/>
      <c r="H130" s="25">
        <f t="shared" si="4"/>
        <v>2220</v>
      </c>
    </row>
    <row r="131" spans="1:8" ht="12.75">
      <c r="A131" s="243"/>
      <c r="B131" s="266"/>
      <c r="C131" s="135">
        <v>4300</v>
      </c>
      <c r="D131" s="115" t="s">
        <v>74</v>
      </c>
      <c r="E131" s="61">
        <v>28800</v>
      </c>
      <c r="F131" s="25">
        <v>334</v>
      </c>
      <c r="G131" s="25"/>
      <c r="H131" s="25">
        <f t="shared" si="4"/>
        <v>29134</v>
      </c>
    </row>
    <row r="132" spans="1:8" ht="51.75" thickBot="1">
      <c r="A132" s="243"/>
      <c r="B132" s="99"/>
      <c r="C132" s="233" t="s">
        <v>157</v>
      </c>
      <c r="D132" s="13" t="s">
        <v>86</v>
      </c>
      <c r="E132" s="61"/>
      <c r="F132" s="102">
        <v>70000</v>
      </c>
      <c r="G132" s="102"/>
      <c r="H132" s="25">
        <f>E132+F132-G132</f>
        <v>70000</v>
      </c>
    </row>
    <row r="133" spans="1:8" ht="14.25" thickBot="1" thickTop="1">
      <c r="A133" s="64">
        <v>758</v>
      </c>
      <c r="B133" s="262" t="s">
        <v>34</v>
      </c>
      <c r="C133" s="263"/>
      <c r="D133" s="263"/>
      <c r="E133" s="52">
        <f aca="true" t="shared" si="5" ref="E133:G134">E134</f>
        <v>22468</v>
      </c>
      <c r="F133" s="52">
        <f t="shared" si="5"/>
        <v>0</v>
      </c>
      <c r="G133" s="52">
        <f t="shared" si="5"/>
        <v>22468</v>
      </c>
      <c r="H133" s="8">
        <f t="shared" si="4"/>
        <v>0</v>
      </c>
    </row>
    <row r="134" spans="1:8" ht="13.5" thickTop="1">
      <c r="A134" s="289"/>
      <c r="B134" s="67">
        <v>75818</v>
      </c>
      <c r="C134" s="267" t="s">
        <v>98</v>
      </c>
      <c r="D134" s="241"/>
      <c r="E134" s="133">
        <f t="shared" si="5"/>
        <v>22468</v>
      </c>
      <c r="F134" s="133">
        <f t="shared" si="5"/>
        <v>0</v>
      </c>
      <c r="G134" s="133">
        <f t="shared" si="5"/>
        <v>22468</v>
      </c>
      <c r="H134" s="10">
        <f t="shared" si="4"/>
        <v>0</v>
      </c>
    </row>
    <row r="135" spans="1:8" ht="13.5" thickBot="1">
      <c r="A135" s="290"/>
      <c r="B135" s="140"/>
      <c r="C135" s="141">
        <v>4810</v>
      </c>
      <c r="D135" s="142" t="s">
        <v>99</v>
      </c>
      <c r="E135" s="14">
        <v>22468</v>
      </c>
      <c r="F135" s="15"/>
      <c r="G135" s="15">
        <v>22468</v>
      </c>
      <c r="H135" s="15">
        <f t="shared" si="4"/>
        <v>0</v>
      </c>
    </row>
    <row r="136" spans="1:8" ht="14.25" thickBot="1" thickTop="1">
      <c r="A136" s="110">
        <v>801</v>
      </c>
      <c r="B136" s="262" t="s">
        <v>100</v>
      </c>
      <c r="C136" s="263"/>
      <c r="D136" s="263"/>
      <c r="E136" s="52">
        <v>7540079</v>
      </c>
      <c r="F136" s="52">
        <f>F137+F143+F148</f>
        <v>78650</v>
      </c>
      <c r="G136" s="52">
        <f>G137+G143+G148</f>
        <v>240</v>
      </c>
      <c r="H136" s="8">
        <f t="shared" si="4"/>
        <v>7618489</v>
      </c>
    </row>
    <row r="137" spans="1:8" ht="13.5" thickTop="1">
      <c r="A137" s="243"/>
      <c r="B137" s="71">
        <v>80101</v>
      </c>
      <c r="C137" s="267" t="s">
        <v>101</v>
      </c>
      <c r="D137" s="241"/>
      <c r="E137" s="53">
        <v>3383307</v>
      </c>
      <c r="F137" s="53">
        <f>F138+F139+F141+F142</f>
        <v>20300</v>
      </c>
      <c r="G137" s="53">
        <f>G138+G139+G141+G142</f>
        <v>240</v>
      </c>
      <c r="H137" s="10">
        <f t="shared" si="4"/>
        <v>3403367</v>
      </c>
    </row>
    <row r="138" spans="1:8" ht="25.5">
      <c r="A138" s="291"/>
      <c r="B138" s="243"/>
      <c r="C138" s="113">
        <v>3240</v>
      </c>
      <c r="D138" s="115" t="s">
        <v>102</v>
      </c>
      <c r="E138" s="61">
        <v>3985</v>
      </c>
      <c r="F138" s="25">
        <v>0</v>
      </c>
      <c r="G138" s="25">
        <v>240</v>
      </c>
      <c r="H138" s="25">
        <f>E138+F138-G138</f>
        <v>3745</v>
      </c>
    </row>
    <row r="139" spans="1:8" ht="25.5">
      <c r="A139" s="291"/>
      <c r="B139" s="243"/>
      <c r="C139" s="292">
        <v>4210</v>
      </c>
      <c r="D139" s="109" t="s">
        <v>104</v>
      </c>
      <c r="E139" s="294">
        <v>252270</v>
      </c>
      <c r="F139" s="253">
        <v>5700</v>
      </c>
      <c r="G139" s="253"/>
      <c r="H139" s="253">
        <f t="shared" si="4"/>
        <v>257970</v>
      </c>
    </row>
    <row r="140" spans="1:8" ht="63.75">
      <c r="A140" s="291"/>
      <c r="B140" s="243"/>
      <c r="C140" s="293"/>
      <c r="D140" s="101" t="s">
        <v>164</v>
      </c>
      <c r="E140" s="295"/>
      <c r="F140" s="254"/>
      <c r="G140" s="254"/>
      <c r="H140" s="254"/>
    </row>
    <row r="141" spans="1:8" ht="15.75" customHeight="1">
      <c r="A141" s="291"/>
      <c r="B141" s="243"/>
      <c r="C141" s="113">
        <v>4270</v>
      </c>
      <c r="D141" s="115" t="s">
        <v>78</v>
      </c>
      <c r="E141" s="61">
        <v>233106</v>
      </c>
      <c r="F141" s="25">
        <v>13600</v>
      </c>
      <c r="G141" s="25">
        <v>0</v>
      </c>
      <c r="H141" s="25">
        <f aca="true" t="shared" si="6" ref="H141:H147">E141+F141-G141</f>
        <v>246706</v>
      </c>
    </row>
    <row r="142" spans="1:8" ht="12.75">
      <c r="A142" s="291"/>
      <c r="B142" s="243"/>
      <c r="C142" s="113">
        <v>4300</v>
      </c>
      <c r="D142" s="115" t="s">
        <v>74</v>
      </c>
      <c r="E142" s="61">
        <v>72626</v>
      </c>
      <c r="F142" s="25">
        <v>1000</v>
      </c>
      <c r="G142" s="25"/>
      <c r="H142" s="25">
        <f t="shared" si="6"/>
        <v>73626</v>
      </c>
    </row>
    <row r="143" spans="1:8" ht="12.75">
      <c r="A143" s="291"/>
      <c r="B143" s="71">
        <v>80110</v>
      </c>
      <c r="C143" s="286" t="s">
        <v>39</v>
      </c>
      <c r="D143" s="287"/>
      <c r="E143" s="51">
        <v>3148332</v>
      </c>
      <c r="F143" s="51">
        <f>F144+F145+F146+F147</f>
        <v>57300</v>
      </c>
      <c r="G143" s="51">
        <f>G144+G145+G146+G147</f>
        <v>0</v>
      </c>
      <c r="H143" s="47">
        <f t="shared" si="6"/>
        <v>3205632</v>
      </c>
    </row>
    <row r="144" spans="1:8" ht="76.5">
      <c r="A144" s="291"/>
      <c r="B144" s="69"/>
      <c r="C144" s="125">
        <v>4210</v>
      </c>
      <c r="D144" s="109" t="s">
        <v>165</v>
      </c>
      <c r="E144" s="130">
        <v>156432</v>
      </c>
      <c r="F144" s="134">
        <v>2300</v>
      </c>
      <c r="G144" s="134"/>
      <c r="H144" s="134">
        <f t="shared" si="6"/>
        <v>158732</v>
      </c>
    </row>
    <row r="145" spans="1:8" ht="39.75" customHeight="1">
      <c r="A145" s="291"/>
      <c r="B145" s="132"/>
      <c r="C145" s="60">
        <v>6050</v>
      </c>
      <c r="D145" s="27" t="s">
        <v>106</v>
      </c>
      <c r="E145" s="61">
        <v>510000</v>
      </c>
      <c r="F145" s="25">
        <v>20000</v>
      </c>
      <c r="G145" s="25"/>
      <c r="H145" s="25">
        <f t="shared" si="6"/>
        <v>530000</v>
      </c>
    </row>
    <row r="146" spans="1:8" ht="38.25">
      <c r="A146" s="291"/>
      <c r="B146" s="132"/>
      <c r="C146" s="60">
        <v>6050</v>
      </c>
      <c r="D146" s="27" t="s">
        <v>107</v>
      </c>
      <c r="E146" s="61">
        <v>546000</v>
      </c>
      <c r="F146" s="25">
        <v>20000</v>
      </c>
      <c r="G146" s="25"/>
      <c r="H146" s="25">
        <f t="shared" si="6"/>
        <v>566000</v>
      </c>
    </row>
    <row r="147" spans="1:8" ht="25.5">
      <c r="A147" s="291"/>
      <c r="B147" s="132"/>
      <c r="C147" s="86">
        <v>6050</v>
      </c>
      <c r="D147" s="105" t="s">
        <v>158</v>
      </c>
      <c r="E147" s="147">
        <v>0</v>
      </c>
      <c r="F147" s="68">
        <v>15000</v>
      </c>
      <c r="G147" s="68"/>
      <c r="H147" s="15">
        <f t="shared" si="6"/>
        <v>15000</v>
      </c>
    </row>
    <row r="148" spans="1:8" ht="12.75">
      <c r="A148" s="229"/>
      <c r="B148" s="46">
        <v>80195</v>
      </c>
      <c r="C148" s="313" t="s">
        <v>163</v>
      </c>
      <c r="D148" s="313"/>
      <c r="E148" s="63">
        <v>40000</v>
      </c>
      <c r="F148" s="47">
        <f>F149</f>
        <v>1050</v>
      </c>
      <c r="G148" s="47">
        <f>G149</f>
        <v>0</v>
      </c>
      <c r="H148" s="47">
        <f>E148+F148-G148</f>
        <v>41050</v>
      </c>
    </row>
    <row r="149" spans="1:8" ht="13.5" thickBot="1">
      <c r="A149" s="229"/>
      <c r="B149" s="163"/>
      <c r="C149" s="122">
        <v>4300</v>
      </c>
      <c r="D149" s="13" t="s">
        <v>62</v>
      </c>
      <c r="E149" s="239">
        <v>7600</v>
      </c>
      <c r="F149" s="240">
        <v>1050</v>
      </c>
      <c r="G149" s="240"/>
      <c r="H149" s="240">
        <f>E149+F149-G149</f>
        <v>8650</v>
      </c>
    </row>
    <row r="150" spans="1:8" ht="14.25" thickBot="1" thickTop="1">
      <c r="A150" s="64">
        <v>851</v>
      </c>
      <c r="B150" s="262" t="s">
        <v>108</v>
      </c>
      <c r="C150" s="263"/>
      <c r="D150" s="263"/>
      <c r="E150" s="52">
        <v>116105</v>
      </c>
      <c r="F150" s="52">
        <f>F151</f>
        <v>7500</v>
      </c>
      <c r="G150" s="52">
        <f>G151</f>
        <v>0</v>
      </c>
      <c r="H150" s="8">
        <f aca="true" t="shared" si="7" ref="H150:H159">E150+F150-G150</f>
        <v>123605</v>
      </c>
    </row>
    <row r="151" spans="1:8" ht="13.5" thickTop="1">
      <c r="A151" s="69"/>
      <c r="B151" s="46">
        <v>85195</v>
      </c>
      <c r="C151" s="286" t="s">
        <v>40</v>
      </c>
      <c r="D151" s="287"/>
      <c r="E151" s="51">
        <v>48105</v>
      </c>
      <c r="F151" s="51">
        <f>F152+F153</f>
        <v>7500</v>
      </c>
      <c r="G151" s="51">
        <f>G152+G153</f>
        <v>0</v>
      </c>
      <c r="H151" s="47">
        <f t="shared" si="7"/>
        <v>55605</v>
      </c>
    </row>
    <row r="152" spans="1:8" ht="25.5">
      <c r="A152" s="69"/>
      <c r="B152" s="73"/>
      <c r="C152" s="60">
        <v>4210</v>
      </c>
      <c r="D152" s="74" t="s">
        <v>61</v>
      </c>
      <c r="E152" s="120">
        <v>0</v>
      </c>
      <c r="F152" s="61">
        <v>1000</v>
      </c>
      <c r="G152" s="120"/>
      <c r="H152" s="15">
        <f t="shared" si="7"/>
        <v>1000</v>
      </c>
    </row>
    <row r="153" spans="1:8" ht="51.75" thickBot="1">
      <c r="A153" s="69"/>
      <c r="B153" s="73"/>
      <c r="C153" s="60">
        <v>6050</v>
      </c>
      <c r="D153" s="27" t="s">
        <v>159</v>
      </c>
      <c r="E153" s="120">
        <v>0</v>
      </c>
      <c r="F153" s="25">
        <v>6500</v>
      </c>
      <c r="G153" s="15"/>
      <c r="H153" s="15">
        <f t="shared" si="7"/>
        <v>6500</v>
      </c>
    </row>
    <row r="154" spans="1:8" ht="14.25" thickBot="1" thickTop="1">
      <c r="A154" s="110">
        <v>852</v>
      </c>
      <c r="B154" s="262" t="s">
        <v>110</v>
      </c>
      <c r="C154" s="263"/>
      <c r="D154" s="263"/>
      <c r="E154" s="52">
        <v>1862379</v>
      </c>
      <c r="F154" s="52">
        <f>F155+F158+F162</f>
        <v>117213</v>
      </c>
      <c r="G154" s="52">
        <f>G155+G158+G162</f>
        <v>25251</v>
      </c>
      <c r="H154" s="8">
        <f t="shared" si="7"/>
        <v>1954341</v>
      </c>
    </row>
    <row r="155" spans="1:8" ht="54.75" customHeight="1" thickTop="1">
      <c r="A155" s="127"/>
      <c r="B155" s="123">
        <v>85212</v>
      </c>
      <c r="C155" s="297" t="s">
        <v>42</v>
      </c>
      <c r="D155" s="297"/>
      <c r="E155" s="138">
        <v>961952</v>
      </c>
      <c r="F155" s="138">
        <f>F156+F157</f>
        <v>90418</v>
      </c>
      <c r="G155" s="138">
        <f>G156+G157</f>
        <v>0</v>
      </c>
      <c r="H155" s="124">
        <f t="shared" si="7"/>
        <v>1052370</v>
      </c>
    </row>
    <row r="156" spans="1:8" ht="12.75">
      <c r="A156" s="69"/>
      <c r="B156" s="73"/>
      <c r="C156" s="145">
        <v>3110</v>
      </c>
      <c r="D156" s="146" t="s">
        <v>111</v>
      </c>
      <c r="E156" s="131">
        <v>899296</v>
      </c>
      <c r="F156" s="131">
        <v>88610</v>
      </c>
      <c r="G156" s="131"/>
      <c r="H156" s="35">
        <f t="shared" si="7"/>
        <v>987906</v>
      </c>
    </row>
    <row r="157" spans="1:8" ht="12.75">
      <c r="A157" s="69"/>
      <c r="B157" s="69"/>
      <c r="C157" s="145">
        <v>4300</v>
      </c>
      <c r="D157" s="146" t="s">
        <v>62</v>
      </c>
      <c r="E157" s="131">
        <v>7000</v>
      </c>
      <c r="F157" s="131">
        <v>1808</v>
      </c>
      <c r="G157" s="131"/>
      <c r="H157" s="35">
        <f t="shared" si="7"/>
        <v>8808</v>
      </c>
    </row>
    <row r="158" spans="1:8" ht="40.5" customHeight="1">
      <c r="A158" s="243"/>
      <c r="B158" s="46">
        <v>85214</v>
      </c>
      <c r="C158" s="286" t="s">
        <v>114</v>
      </c>
      <c r="D158" s="287"/>
      <c r="E158" s="51">
        <v>377044</v>
      </c>
      <c r="F158" s="51">
        <f>F159</f>
        <v>17861</v>
      </c>
      <c r="G158" s="51">
        <f>G159</f>
        <v>25251</v>
      </c>
      <c r="H158" s="47">
        <f t="shared" si="7"/>
        <v>369654</v>
      </c>
    </row>
    <row r="159" spans="1:8" ht="12.75">
      <c r="A159" s="243"/>
      <c r="B159" s="243"/>
      <c r="C159" s="292">
        <v>3110</v>
      </c>
      <c r="D159" s="109" t="s">
        <v>115</v>
      </c>
      <c r="E159" s="120">
        <v>354585</v>
      </c>
      <c r="F159" s="15">
        <v>17861</v>
      </c>
      <c r="G159" s="15">
        <v>25251</v>
      </c>
      <c r="H159" s="15">
        <f t="shared" si="7"/>
        <v>347195</v>
      </c>
    </row>
    <row r="160" spans="1:8" ht="12.75">
      <c r="A160" s="243"/>
      <c r="B160" s="243"/>
      <c r="C160" s="298"/>
      <c r="D160" s="143" t="s">
        <v>160</v>
      </c>
      <c r="E160" s="147"/>
      <c r="F160" s="45"/>
      <c r="G160" s="45"/>
      <c r="H160" s="45">
        <f>E160+F160+G160</f>
        <v>0</v>
      </c>
    </row>
    <row r="161" spans="1:8" ht="12.75">
      <c r="A161" s="243"/>
      <c r="B161" s="243"/>
      <c r="C161" s="293"/>
      <c r="D161" s="44" t="s">
        <v>178</v>
      </c>
      <c r="E161" s="144"/>
      <c r="F161" s="35"/>
      <c r="G161" s="35"/>
      <c r="H161" s="35">
        <f>E161+F161+G161</f>
        <v>0</v>
      </c>
    </row>
    <row r="162" spans="1:8" ht="12.75">
      <c r="A162" s="243"/>
      <c r="B162" s="46">
        <v>85295</v>
      </c>
      <c r="C162" s="286" t="s">
        <v>116</v>
      </c>
      <c r="D162" s="287"/>
      <c r="E162" s="51">
        <f>E163</f>
        <v>118600</v>
      </c>
      <c r="F162" s="51">
        <f>F163</f>
        <v>8934</v>
      </c>
      <c r="G162" s="51">
        <f>G163</f>
        <v>0</v>
      </c>
      <c r="H162" s="47">
        <f aca="true" t="shared" si="8" ref="H162:H167">E162+F162-G162</f>
        <v>127534</v>
      </c>
    </row>
    <row r="163" spans="1:8" ht="44.25" customHeight="1" thickBot="1">
      <c r="A163" s="249"/>
      <c r="B163" s="73"/>
      <c r="C163" s="125">
        <v>3110</v>
      </c>
      <c r="D163" s="109" t="s">
        <v>166</v>
      </c>
      <c r="E163" s="120">
        <v>118600</v>
      </c>
      <c r="F163" s="15">
        <v>8934</v>
      </c>
      <c r="G163" s="15"/>
      <c r="H163" s="15">
        <f t="shared" si="8"/>
        <v>127534</v>
      </c>
    </row>
    <row r="164" spans="1:8" ht="30.75" customHeight="1" thickBot="1" thickTop="1">
      <c r="A164" s="110">
        <v>900</v>
      </c>
      <c r="B164" s="262" t="s">
        <v>117</v>
      </c>
      <c r="C164" s="263"/>
      <c r="D164" s="263"/>
      <c r="E164" s="52">
        <v>1821008</v>
      </c>
      <c r="F164" s="52">
        <f>F165+F168+F170+F173</f>
        <v>35886</v>
      </c>
      <c r="G164" s="52">
        <f>G165+G168+G170+G173</f>
        <v>23986</v>
      </c>
      <c r="H164" s="8">
        <f t="shared" si="8"/>
        <v>1832908</v>
      </c>
    </row>
    <row r="165" spans="1:8" ht="25.5" customHeight="1" thickTop="1">
      <c r="A165" s="243"/>
      <c r="B165" s="71">
        <v>90001</v>
      </c>
      <c r="C165" s="267" t="s">
        <v>118</v>
      </c>
      <c r="D165" s="241"/>
      <c r="E165" s="53">
        <v>1562044</v>
      </c>
      <c r="F165" s="53">
        <f>F166+F167</f>
        <v>100</v>
      </c>
      <c r="G165" s="53">
        <f>G166+G167</f>
        <v>100</v>
      </c>
      <c r="H165" s="10">
        <f t="shared" si="8"/>
        <v>1562044</v>
      </c>
    </row>
    <row r="166" spans="1:8" ht="103.5" customHeight="1">
      <c r="A166" s="243"/>
      <c r="B166" s="69"/>
      <c r="C166" s="145">
        <v>6059</v>
      </c>
      <c r="D166" s="148" t="s">
        <v>119</v>
      </c>
      <c r="E166" s="144">
        <v>735000</v>
      </c>
      <c r="F166" s="25">
        <v>100</v>
      </c>
      <c r="G166" s="25">
        <v>0</v>
      </c>
      <c r="H166" s="25">
        <f t="shared" si="8"/>
        <v>735100</v>
      </c>
    </row>
    <row r="167" spans="1:8" ht="63.75">
      <c r="A167" s="243"/>
      <c r="B167" s="69"/>
      <c r="C167" s="60">
        <v>6050</v>
      </c>
      <c r="D167" s="117" t="s">
        <v>120</v>
      </c>
      <c r="E167" s="61">
        <v>289600</v>
      </c>
      <c r="F167" s="25">
        <v>0</v>
      </c>
      <c r="G167" s="25">
        <v>100</v>
      </c>
      <c r="H167" s="25">
        <f t="shared" si="8"/>
        <v>289500</v>
      </c>
    </row>
    <row r="168" spans="1:8" ht="12.75">
      <c r="A168" s="243"/>
      <c r="B168" s="46">
        <v>90002</v>
      </c>
      <c r="C168" s="286" t="s">
        <v>121</v>
      </c>
      <c r="D168" s="287"/>
      <c r="E168" s="63">
        <v>18400</v>
      </c>
      <c r="F168" s="63">
        <f>F169</f>
        <v>2000</v>
      </c>
      <c r="G168" s="63">
        <f>G169</f>
        <v>0</v>
      </c>
      <c r="H168" s="47">
        <f>E168+F168-G168</f>
        <v>20400</v>
      </c>
    </row>
    <row r="169" spans="1:8" ht="12.75">
      <c r="A169" s="243"/>
      <c r="B169" s="66"/>
      <c r="C169" s="60">
        <v>4300</v>
      </c>
      <c r="D169" s="149" t="s">
        <v>62</v>
      </c>
      <c r="E169" s="62">
        <v>6000</v>
      </c>
      <c r="F169" s="25">
        <v>2000</v>
      </c>
      <c r="G169" s="25"/>
      <c r="H169" s="25">
        <f>E169+F169-G169</f>
        <v>8000</v>
      </c>
    </row>
    <row r="170" spans="1:8" ht="33" customHeight="1">
      <c r="A170" s="243"/>
      <c r="B170" s="66">
        <v>90004</v>
      </c>
      <c r="C170" s="286" t="s">
        <v>161</v>
      </c>
      <c r="D170" s="287"/>
      <c r="E170" s="63">
        <f>E171+E172</f>
        <v>0</v>
      </c>
      <c r="F170" s="63">
        <f>F171+F172</f>
        <v>9900</v>
      </c>
      <c r="G170" s="63">
        <f>G171+G172</f>
        <v>0</v>
      </c>
      <c r="H170" s="47">
        <f>E170+F170-G170</f>
        <v>9900</v>
      </c>
    </row>
    <row r="171" spans="1:8" ht="25.5">
      <c r="A171" s="243"/>
      <c r="B171" s="66"/>
      <c r="C171" s="100">
        <v>4210</v>
      </c>
      <c r="D171" s="117" t="s">
        <v>61</v>
      </c>
      <c r="E171" s="62"/>
      <c r="F171" s="25">
        <v>4400</v>
      </c>
      <c r="G171" s="25"/>
      <c r="H171" s="25">
        <f>E171+F171-G171</f>
        <v>4400</v>
      </c>
    </row>
    <row r="172" spans="1:8" ht="12.75">
      <c r="A172" s="243"/>
      <c r="B172" s="66"/>
      <c r="C172" s="100">
        <v>4300</v>
      </c>
      <c r="D172" s="117" t="s">
        <v>62</v>
      </c>
      <c r="E172" s="62"/>
      <c r="F172" s="25">
        <v>5500</v>
      </c>
      <c r="G172" s="25"/>
      <c r="H172" s="25">
        <f>E172+F172-G172</f>
        <v>5500</v>
      </c>
    </row>
    <row r="173" spans="1:8" ht="12.75">
      <c r="A173" s="243"/>
      <c r="B173" s="46">
        <v>90015</v>
      </c>
      <c r="C173" s="302" t="s">
        <v>122</v>
      </c>
      <c r="D173" s="303"/>
      <c r="E173" s="150">
        <v>234764</v>
      </c>
      <c r="F173" s="150">
        <f>F174</f>
        <v>23886</v>
      </c>
      <c r="G173" s="150">
        <f>G174</f>
        <v>23886</v>
      </c>
      <c r="H173" s="47">
        <f aca="true" t="shared" si="9" ref="H173:H186">E173+F173-G173</f>
        <v>234764</v>
      </c>
    </row>
    <row r="174" spans="1:8" ht="13.5" thickBot="1">
      <c r="A174" s="243"/>
      <c r="B174" s="69"/>
      <c r="C174" s="116">
        <v>4260</v>
      </c>
      <c r="D174" s="34" t="s">
        <v>77</v>
      </c>
      <c r="E174" s="81">
        <v>141764</v>
      </c>
      <c r="F174" s="25">
        <v>23886</v>
      </c>
      <c r="G174" s="25">
        <v>23886</v>
      </c>
      <c r="H174" s="25">
        <f t="shared" si="9"/>
        <v>141764</v>
      </c>
    </row>
    <row r="175" spans="1:8" ht="14.25" customHeight="1" thickBot="1" thickTop="1">
      <c r="A175" s="152">
        <v>921</v>
      </c>
      <c r="B175" s="262" t="s">
        <v>123</v>
      </c>
      <c r="C175" s="263"/>
      <c r="D175" s="264"/>
      <c r="E175" s="65">
        <v>193820</v>
      </c>
      <c r="F175" s="65">
        <f>F176+F181</f>
        <v>31000</v>
      </c>
      <c r="G175" s="65">
        <f>G176+G181</f>
        <v>0</v>
      </c>
      <c r="H175" s="8">
        <f t="shared" si="9"/>
        <v>224820</v>
      </c>
    </row>
    <row r="176" spans="1:8" ht="30" customHeight="1" thickTop="1">
      <c r="A176" s="243"/>
      <c r="B176" s="71">
        <v>92109</v>
      </c>
      <c r="C176" s="267" t="s">
        <v>124</v>
      </c>
      <c r="D176" s="241"/>
      <c r="E176" s="53">
        <f>E177+E178+E179</f>
        <v>36000</v>
      </c>
      <c r="F176" s="53">
        <f>F177+F178+F179+F180</f>
        <v>26000</v>
      </c>
      <c r="G176" s="53">
        <f>G177+G178+G179+G180</f>
        <v>0</v>
      </c>
      <c r="H176" s="10">
        <f t="shared" si="9"/>
        <v>62000</v>
      </c>
    </row>
    <row r="177" spans="1:8" ht="38.25">
      <c r="A177" s="243"/>
      <c r="B177" s="242"/>
      <c r="C177" s="113">
        <v>4210</v>
      </c>
      <c r="D177" s="115" t="s">
        <v>125</v>
      </c>
      <c r="E177" s="61">
        <v>28000</v>
      </c>
      <c r="F177" s="25">
        <v>7000</v>
      </c>
      <c r="G177" s="25"/>
      <c r="H177" s="25">
        <f t="shared" si="9"/>
        <v>35000</v>
      </c>
    </row>
    <row r="178" spans="1:8" ht="29.25" customHeight="1">
      <c r="A178" s="243"/>
      <c r="B178" s="243"/>
      <c r="C178" s="113">
        <v>4270</v>
      </c>
      <c r="D178" s="115" t="s">
        <v>167</v>
      </c>
      <c r="E178" s="61">
        <v>0</v>
      </c>
      <c r="F178" s="25">
        <v>7500</v>
      </c>
      <c r="G178" s="25">
        <v>0</v>
      </c>
      <c r="H178" s="25">
        <f t="shared" si="9"/>
        <v>7500</v>
      </c>
    </row>
    <row r="179" spans="1:8" ht="12.75">
      <c r="A179" s="243"/>
      <c r="B179" s="304"/>
      <c r="C179" s="113">
        <v>4300</v>
      </c>
      <c r="D179" s="115" t="s">
        <v>74</v>
      </c>
      <c r="E179" s="61">
        <v>8000</v>
      </c>
      <c r="F179" s="25">
        <v>6000</v>
      </c>
      <c r="G179" s="25"/>
      <c r="H179" s="25">
        <f t="shared" si="9"/>
        <v>14000</v>
      </c>
    </row>
    <row r="180" spans="1:8" ht="51">
      <c r="A180" s="243"/>
      <c r="B180" s="71"/>
      <c r="C180" s="113">
        <v>6060</v>
      </c>
      <c r="D180" s="27" t="s">
        <v>168</v>
      </c>
      <c r="E180" s="61"/>
      <c r="F180" s="102">
        <v>5500</v>
      </c>
      <c r="G180" s="102"/>
      <c r="H180" s="25">
        <f>E180+F180-G180</f>
        <v>5500</v>
      </c>
    </row>
    <row r="181" spans="1:8" ht="12.75">
      <c r="A181" s="243"/>
      <c r="B181" s="55">
        <v>92116</v>
      </c>
      <c r="C181" s="286" t="s">
        <v>126</v>
      </c>
      <c r="D181" s="287"/>
      <c r="E181" s="51">
        <v>114000</v>
      </c>
      <c r="F181" s="51">
        <f>SUM(F182:F183)</f>
        <v>5000</v>
      </c>
      <c r="G181" s="51">
        <f>SUM(G182:G183)</f>
        <v>0</v>
      </c>
      <c r="H181" s="47">
        <f t="shared" si="9"/>
        <v>119000</v>
      </c>
    </row>
    <row r="182" spans="1:8" ht="25.5">
      <c r="A182" s="243"/>
      <c r="B182" s="243"/>
      <c r="C182" s="113">
        <v>4210</v>
      </c>
      <c r="D182" s="115" t="s">
        <v>72</v>
      </c>
      <c r="E182" s="61">
        <v>8000</v>
      </c>
      <c r="F182" s="25">
        <v>2000</v>
      </c>
      <c r="G182" s="25"/>
      <c r="H182" s="25">
        <f t="shared" si="9"/>
        <v>10000</v>
      </c>
    </row>
    <row r="183" spans="1:8" ht="13.5" thickBot="1">
      <c r="A183" s="243"/>
      <c r="B183" s="243"/>
      <c r="C183" s="125">
        <v>4300</v>
      </c>
      <c r="D183" s="109" t="s">
        <v>74</v>
      </c>
      <c r="E183" s="120">
        <v>7000</v>
      </c>
      <c r="F183" s="15">
        <v>3000</v>
      </c>
      <c r="G183" s="15"/>
      <c r="H183" s="15">
        <f t="shared" si="9"/>
        <v>10000</v>
      </c>
    </row>
    <row r="184" spans="1:8" ht="14.25" customHeight="1" thickBot="1" thickTop="1">
      <c r="A184" s="64">
        <v>926</v>
      </c>
      <c r="B184" s="262" t="s">
        <v>127</v>
      </c>
      <c r="C184" s="263"/>
      <c r="D184" s="264"/>
      <c r="E184" s="52">
        <f>E185</f>
        <v>29509</v>
      </c>
      <c r="F184" s="52">
        <f>F185</f>
        <v>2000</v>
      </c>
      <c r="G184" s="65">
        <f>G185</f>
        <v>0</v>
      </c>
      <c r="H184" s="8">
        <f t="shared" si="9"/>
        <v>31509</v>
      </c>
    </row>
    <row r="185" spans="1:8" ht="41.25" customHeight="1" thickTop="1">
      <c r="A185" s="155"/>
      <c r="B185" s="216">
        <v>92695</v>
      </c>
      <c r="C185" s="258" t="s">
        <v>128</v>
      </c>
      <c r="D185" s="259"/>
      <c r="E185" s="53">
        <v>29509</v>
      </c>
      <c r="F185" s="53">
        <f>F186</f>
        <v>2000</v>
      </c>
      <c r="G185" s="53">
        <f>G186</f>
        <v>0</v>
      </c>
      <c r="H185" s="10">
        <f t="shared" si="9"/>
        <v>31509</v>
      </c>
    </row>
    <row r="186" spans="1:8" ht="26.25" thickBot="1">
      <c r="A186" s="155"/>
      <c r="B186" s="155"/>
      <c r="C186" s="116">
        <v>4210</v>
      </c>
      <c r="D186" s="101" t="s">
        <v>61</v>
      </c>
      <c r="E186" s="144">
        <v>12400</v>
      </c>
      <c r="F186" s="25">
        <v>2000</v>
      </c>
      <c r="G186" s="25"/>
      <c r="H186" s="25">
        <f t="shared" si="9"/>
        <v>14400</v>
      </c>
    </row>
    <row r="187" spans="1:8" ht="14.25" customHeight="1" thickBot="1" thickTop="1">
      <c r="A187" s="64"/>
      <c r="B187" s="262" t="s">
        <v>53</v>
      </c>
      <c r="C187" s="263"/>
      <c r="D187" s="264"/>
      <c r="E187" s="52">
        <f>E184+E175+E164+E154+E150+E136+E133+E128+E120+E116+E113+E107+E99</f>
        <v>15423016</v>
      </c>
      <c r="F187" s="52">
        <f>F184+F175+F164+F154+F150+F136+F133+F128+F120+F116+F113+F107+F99</f>
        <v>443439</v>
      </c>
      <c r="G187" s="52">
        <f>G184+G175+G164+G154+G150+G136+G133+G128+G120+G116+G113+G107+G99</f>
        <v>137645</v>
      </c>
      <c r="H187" s="52">
        <f>H184+H175+H164+H154+H150+H136+H133+H128+H120+H116+H113+H107+H99</f>
        <v>15728810</v>
      </c>
    </row>
    <row r="188" spans="1:8" ht="14.25" customHeight="1" thickTop="1">
      <c r="A188" s="139"/>
      <c r="B188" s="139"/>
      <c r="C188" s="139"/>
      <c r="D188" s="139"/>
      <c r="E188" s="234"/>
      <c r="F188" s="234"/>
      <c r="G188" s="234"/>
      <c r="H188" s="234"/>
    </row>
    <row r="189" spans="1:8" ht="14.25" customHeight="1">
      <c r="A189" s="139"/>
      <c r="B189" s="139"/>
      <c r="C189" s="139"/>
      <c r="D189" s="139"/>
      <c r="E189" s="234"/>
      <c r="F189" s="234"/>
      <c r="G189" s="234"/>
      <c r="H189" s="234"/>
    </row>
    <row r="190" spans="1:8" ht="14.25" customHeight="1">
      <c r="A190" s="139"/>
      <c r="B190" s="139"/>
      <c r="C190" s="139"/>
      <c r="D190" s="139"/>
      <c r="E190" s="234"/>
      <c r="F190" s="234"/>
      <c r="G190" s="234"/>
      <c r="H190" s="234"/>
    </row>
    <row r="191" spans="1:8" ht="14.25" customHeight="1">
      <c r="A191" s="139"/>
      <c r="B191" s="139"/>
      <c r="C191" s="139"/>
      <c r="D191" s="139"/>
      <c r="E191" s="234"/>
      <c r="F191" s="234"/>
      <c r="G191" s="234"/>
      <c r="H191" s="234"/>
    </row>
    <row r="192" spans="1:8" ht="14.25" customHeight="1">
      <c r="A192" s="139"/>
      <c r="B192" s="139"/>
      <c r="C192" s="139"/>
      <c r="D192" s="139"/>
      <c r="E192" s="234"/>
      <c r="F192" s="234"/>
      <c r="G192" s="234"/>
      <c r="H192" s="234"/>
    </row>
    <row r="193" spans="1:8" ht="14.25" customHeight="1">
      <c r="A193" s="139"/>
      <c r="B193" s="139"/>
      <c r="C193" s="139"/>
      <c r="D193" s="139"/>
      <c r="E193" s="234"/>
      <c r="F193" s="234"/>
      <c r="G193" s="234"/>
      <c r="H193" s="234"/>
    </row>
    <row r="194" spans="1:8" ht="14.25" customHeight="1">
      <c r="A194" s="139"/>
      <c r="B194" s="139"/>
      <c r="C194" s="139"/>
      <c r="D194" s="139"/>
      <c r="E194" s="234"/>
      <c r="F194" s="234"/>
      <c r="G194" s="234"/>
      <c r="H194" s="234"/>
    </row>
    <row r="195" spans="1:8" ht="14.25" customHeight="1">
      <c r="A195" s="139"/>
      <c r="B195" s="139"/>
      <c r="C195" s="139"/>
      <c r="D195" s="139"/>
      <c r="E195" s="234"/>
      <c r="F195" s="234"/>
      <c r="G195" s="234"/>
      <c r="H195" s="234"/>
    </row>
    <row r="196" spans="1:8" ht="14.25" customHeight="1">
      <c r="A196" s="139"/>
      <c r="B196" s="139"/>
      <c r="C196" s="139"/>
      <c r="D196" s="139"/>
      <c r="E196" s="234"/>
      <c r="F196" s="234"/>
      <c r="G196" s="234"/>
      <c r="H196" s="234"/>
    </row>
    <row r="197" spans="1:8" ht="14.25" customHeight="1">
      <c r="A197" s="139"/>
      <c r="B197" s="139"/>
      <c r="C197" s="139"/>
      <c r="D197" s="139"/>
      <c r="E197" s="234"/>
      <c r="F197" s="234"/>
      <c r="G197" s="234"/>
      <c r="H197" s="234"/>
    </row>
    <row r="198" spans="1:8" ht="14.25" customHeight="1">
      <c r="A198" s="139"/>
      <c r="B198" s="139"/>
      <c r="C198" s="139"/>
      <c r="D198" s="139"/>
      <c r="E198" s="234"/>
      <c r="F198" s="234"/>
      <c r="G198" s="234"/>
      <c r="H198" s="234"/>
    </row>
    <row r="199" spans="1:8" ht="14.25" customHeight="1">
      <c r="A199" s="139"/>
      <c r="B199" s="139"/>
      <c r="C199" s="139"/>
      <c r="D199" s="139"/>
      <c r="E199" s="234"/>
      <c r="F199" s="234"/>
      <c r="G199" s="234"/>
      <c r="H199" s="234"/>
    </row>
    <row r="200" spans="1:8" ht="14.25" customHeight="1">
      <c r="A200" s="139"/>
      <c r="B200" s="139"/>
      <c r="C200" s="139"/>
      <c r="D200" s="139"/>
      <c r="E200" s="234"/>
      <c r="F200" s="234"/>
      <c r="G200" s="234"/>
      <c r="H200" s="234"/>
    </row>
    <row r="201" spans="1:8" ht="14.25" customHeight="1">
      <c r="A201" s="139"/>
      <c r="B201" s="139"/>
      <c r="C201" s="139"/>
      <c r="D201" s="139"/>
      <c r="E201" s="234"/>
      <c r="F201" s="234"/>
      <c r="G201" s="234"/>
      <c r="H201" s="234"/>
    </row>
    <row r="202" spans="1:8" ht="14.25" customHeight="1">
      <c r="A202" s="139"/>
      <c r="B202" s="139"/>
      <c r="C202" s="139"/>
      <c r="D202" s="139"/>
      <c r="E202" s="234"/>
      <c r="F202" s="234"/>
      <c r="G202" s="234"/>
      <c r="H202" s="234"/>
    </row>
    <row r="203" spans="1:8" ht="14.25" customHeight="1">
      <c r="A203" s="139"/>
      <c r="B203" s="139"/>
      <c r="C203" s="139"/>
      <c r="D203" s="139"/>
      <c r="E203" s="234"/>
      <c r="F203" s="234"/>
      <c r="G203" s="234"/>
      <c r="H203" s="234"/>
    </row>
    <row r="204" spans="1:8" ht="14.25" customHeight="1">
      <c r="A204" s="139"/>
      <c r="B204" s="139"/>
      <c r="C204" s="139"/>
      <c r="D204" s="139"/>
      <c r="E204" s="234"/>
      <c r="F204" s="234"/>
      <c r="G204" s="234"/>
      <c r="H204" s="234"/>
    </row>
    <row r="205" spans="1:8" ht="14.25" customHeight="1">
      <c r="A205" s="139"/>
      <c r="B205" s="139"/>
      <c r="C205" s="139"/>
      <c r="D205" s="139"/>
      <c r="E205" s="234"/>
      <c r="F205" s="234"/>
      <c r="G205" s="234"/>
      <c r="H205" s="234"/>
    </row>
    <row r="206" spans="1:8" ht="14.25" customHeight="1">
      <c r="A206" s="139"/>
      <c r="B206" s="139"/>
      <c r="C206" s="139"/>
      <c r="D206" s="139"/>
      <c r="E206" s="234"/>
      <c r="F206" s="234"/>
      <c r="G206" s="234"/>
      <c r="H206" s="234"/>
    </row>
    <row r="207" spans="1:8" ht="14.25" customHeight="1">
      <c r="A207" s="139"/>
      <c r="B207" s="139"/>
      <c r="C207" s="139"/>
      <c r="D207" s="139"/>
      <c r="E207" s="234"/>
      <c r="F207" s="234"/>
      <c r="G207" s="234"/>
      <c r="H207" s="234"/>
    </row>
    <row r="208" spans="1:8" ht="12.75">
      <c r="A208" s="156"/>
      <c r="B208" s="156"/>
      <c r="C208" s="157"/>
      <c r="D208" s="305" t="s">
        <v>1</v>
      </c>
      <c r="E208" s="305"/>
      <c r="F208" s="269" t="s">
        <v>129</v>
      </c>
      <c r="G208" s="269"/>
      <c r="H208" s="269"/>
    </row>
    <row r="209" spans="1:8" ht="12.75">
      <c r="A209" s="156"/>
      <c r="B209" s="156"/>
      <c r="C209" s="157"/>
      <c r="D209" s="305" t="s">
        <v>1</v>
      </c>
      <c r="E209" s="305"/>
      <c r="F209" s="269" t="s">
        <v>179</v>
      </c>
      <c r="G209" s="269"/>
      <c r="H209" s="269"/>
    </row>
    <row r="210" spans="1:8" ht="12.75">
      <c r="A210" s="156"/>
      <c r="B210" s="156"/>
      <c r="C210" s="157"/>
      <c r="D210" s="305" t="s">
        <v>1</v>
      </c>
      <c r="E210" s="305"/>
      <c r="F210" s="269" t="s">
        <v>169</v>
      </c>
      <c r="G210" s="269"/>
      <c r="H210" s="269"/>
    </row>
    <row r="211" spans="1:8" ht="12.75">
      <c r="A211" s="156"/>
      <c r="B211" s="156"/>
      <c r="C211" s="157"/>
      <c r="D211" s="305" t="s">
        <v>1</v>
      </c>
      <c r="E211" s="305"/>
      <c r="F211" s="269" t="s">
        <v>180</v>
      </c>
      <c r="G211" s="269"/>
      <c r="H211" s="269"/>
    </row>
    <row r="212" spans="1:8" ht="12.75">
      <c r="A212" s="156"/>
      <c r="B212" s="156"/>
      <c r="C212" s="157"/>
      <c r="D212" s="305" t="s">
        <v>1</v>
      </c>
      <c r="E212" s="305"/>
      <c r="F212" s="269" t="s">
        <v>5</v>
      </c>
      <c r="G212" s="269"/>
      <c r="H212" s="269"/>
    </row>
    <row r="213" spans="1:8" ht="12.75">
      <c r="A213" s="156"/>
      <c r="B213" s="156"/>
      <c r="C213" s="157"/>
      <c r="D213" s="305" t="s">
        <v>1</v>
      </c>
      <c r="E213" s="305"/>
      <c r="F213" s="269" t="s">
        <v>6</v>
      </c>
      <c r="G213" s="269"/>
      <c r="H213" s="269"/>
    </row>
    <row r="214" spans="1:8" ht="12.75">
      <c r="A214" s="156"/>
      <c r="B214" s="156"/>
      <c r="C214" s="157"/>
      <c r="D214" s="159"/>
      <c r="E214" s="158"/>
      <c r="F214" s="269" t="s">
        <v>170</v>
      </c>
      <c r="G214" s="269"/>
      <c r="H214" s="269"/>
    </row>
    <row r="215" spans="1:8" ht="12.75">
      <c r="A215" s="156"/>
      <c r="B215" s="156"/>
      <c r="C215" s="157"/>
      <c r="D215" s="160"/>
      <c r="E215" s="157"/>
      <c r="F215" s="6"/>
      <c r="G215" s="6"/>
      <c r="H215" s="6"/>
    </row>
    <row r="216" spans="1:8" ht="12.75">
      <c r="A216" s="161"/>
      <c r="B216" s="161"/>
      <c r="C216" s="158"/>
      <c r="D216" s="162" t="s">
        <v>1</v>
      </c>
      <c r="E216" s="158"/>
      <c r="F216" s="6"/>
      <c r="G216" s="6"/>
      <c r="H216" s="6"/>
    </row>
    <row r="217" spans="1:8" ht="12.75">
      <c r="A217" s="296" t="s">
        <v>130</v>
      </c>
      <c r="B217" s="296"/>
      <c r="C217" s="296"/>
      <c r="D217" s="296"/>
      <c r="E217" s="296"/>
      <c r="F217" s="296"/>
      <c r="G217" s="296"/>
      <c r="H217" s="296"/>
    </row>
    <row r="218" spans="1:8" ht="12.75">
      <c r="A218" s="296" t="s">
        <v>131</v>
      </c>
      <c r="B218" s="296"/>
      <c r="C218" s="296"/>
      <c r="D218" s="296"/>
      <c r="E218" s="296"/>
      <c r="F218" s="296"/>
      <c r="G218" s="296"/>
      <c r="H218" s="296"/>
    </row>
    <row r="219" spans="1:8" ht="12.75">
      <c r="A219" s="296" t="s">
        <v>132</v>
      </c>
      <c r="B219" s="296"/>
      <c r="C219" s="296"/>
      <c r="D219" s="296"/>
      <c r="E219" s="296"/>
      <c r="F219" s="296"/>
      <c r="G219" s="296"/>
      <c r="H219" s="296"/>
    </row>
    <row r="220" spans="1:8" ht="12.75">
      <c r="A220" s="161"/>
      <c r="B220" s="161"/>
      <c r="C220" s="158"/>
      <c r="D220" s="159"/>
      <c r="E220" s="158"/>
      <c r="F220" s="6"/>
      <c r="G220" s="6"/>
      <c r="H220" s="6"/>
    </row>
    <row r="221" spans="1:8" ht="26.25" thickBot="1">
      <c r="A221" s="163" t="s">
        <v>10</v>
      </c>
      <c r="B221" s="163" t="s">
        <v>11</v>
      </c>
      <c r="C221" s="163" t="s">
        <v>12</v>
      </c>
      <c r="D221" s="163" t="s">
        <v>59</v>
      </c>
      <c r="E221" s="140" t="s">
        <v>133</v>
      </c>
      <c r="F221" s="73" t="s">
        <v>15</v>
      </c>
      <c r="G221" s="73" t="s">
        <v>16</v>
      </c>
      <c r="H221" s="73" t="s">
        <v>17</v>
      </c>
    </row>
    <row r="222" spans="1:8" ht="14.25" thickBot="1" thickTop="1">
      <c r="A222" s="164">
        <v>710</v>
      </c>
      <c r="B222" s="299" t="s">
        <v>79</v>
      </c>
      <c r="C222" s="300"/>
      <c r="D222" s="301"/>
      <c r="E222" s="165">
        <f>E223</f>
        <v>2000</v>
      </c>
      <c r="F222" s="166">
        <f>F223</f>
        <v>0</v>
      </c>
      <c r="G222" s="166">
        <f>SUM(G223)</f>
        <v>0</v>
      </c>
      <c r="H222" s="166">
        <f>SUM(H223)</f>
        <v>2000</v>
      </c>
    </row>
    <row r="223" spans="1:8" ht="13.5" thickTop="1">
      <c r="A223" s="167"/>
      <c r="B223" s="168">
        <v>71035</v>
      </c>
      <c r="C223" s="306" t="s">
        <v>116</v>
      </c>
      <c r="D223" s="307"/>
      <c r="E223" s="169">
        <v>2000</v>
      </c>
      <c r="F223" s="170">
        <f>F224</f>
        <v>0</v>
      </c>
      <c r="G223" s="170">
        <f>SUM(G224)</f>
        <v>0</v>
      </c>
      <c r="H223" s="170">
        <f>SUM(H224)</f>
        <v>2000</v>
      </c>
    </row>
    <row r="224" spans="1:8" ht="90" thickBot="1">
      <c r="A224" s="171"/>
      <c r="B224" s="172"/>
      <c r="C224" s="173">
        <v>2020</v>
      </c>
      <c r="D224" s="126" t="s">
        <v>134</v>
      </c>
      <c r="E224" s="174">
        <v>2000</v>
      </c>
      <c r="F224" s="175">
        <f>SUM(G223)</f>
        <v>0</v>
      </c>
      <c r="G224" s="175"/>
      <c r="H224" s="175">
        <f>E224+F224-G224</f>
        <v>2000</v>
      </c>
    </row>
    <row r="225" spans="1:8" ht="14.25" thickBot="1" thickTop="1">
      <c r="A225" s="171">
        <v>750</v>
      </c>
      <c r="B225" s="299" t="s">
        <v>28</v>
      </c>
      <c r="C225" s="300"/>
      <c r="D225" s="301"/>
      <c r="E225" s="176">
        <f>E226</f>
        <v>84500</v>
      </c>
      <c r="F225" s="166">
        <f>SUM(F226)</f>
        <v>0</v>
      </c>
      <c r="G225" s="166">
        <f>SUM(G226)</f>
        <v>0</v>
      </c>
      <c r="H225" s="166">
        <f>SUM(H226)</f>
        <v>84500</v>
      </c>
    </row>
    <row r="226" spans="1:8" ht="13.5" thickTop="1">
      <c r="A226" s="177"/>
      <c r="B226" s="168">
        <v>75011</v>
      </c>
      <c r="C226" s="306" t="s">
        <v>29</v>
      </c>
      <c r="D226" s="307"/>
      <c r="E226" s="169">
        <f>E227</f>
        <v>84500</v>
      </c>
      <c r="F226" s="170">
        <f>F227</f>
        <v>0</v>
      </c>
      <c r="G226" s="170">
        <f>SUM(G227)</f>
        <v>0</v>
      </c>
      <c r="H226" s="170">
        <f>SUM(H227)</f>
        <v>84500</v>
      </c>
    </row>
    <row r="227" spans="1:8" ht="90" thickBot="1">
      <c r="A227" s="177"/>
      <c r="B227" s="172"/>
      <c r="C227" s="173">
        <v>2010</v>
      </c>
      <c r="D227" s="126" t="s">
        <v>30</v>
      </c>
      <c r="E227" s="178">
        <v>84500</v>
      </c>
      <c r="F227" s="175"/>
      <c r="G227" s="175"/>
      <c r="H227" s="175">
        <f>E227+F227-G227</f>
        <v>84500</v>
      </c>
    </row>
    <row r="228" spans="1:8" ht="58.5" customHeight="1" thickBot="1" thickTop="1">
      <c r="A228" s="179">
        <v>751</v>
      </c>
      <c r="B228" s="262" t="s">
        <v>31</v>
      </c>
      <c r="C228" s="263"/>
      <c r="D228" s="264"/>
      <c r="E228" s="165">
        <f>E229+E231</f>
        <v>20868</v>
      </c>
      <c r="F228" s="165">
        <f>F229+F231</f>
        <v>0</v>
      </c>
      <c r="G228" s="165">
        <f>G229+G231</f>
        <v>0</v>
      </c>
      <c r="H228" s="166">
        <f>E228+F228-G228</f>
        <v>20868</v>
      </c>
    </row>
    <row r="229" spans="1:8" ht="42" customHeight="1" thickTop="1">
      <c r="A229" s="177"/>
      <c r="B229" s="168">
        <v>75101</v>
      </c>
      <c r="C229" s="267" t="s">
        <v>32</v>
      </c>
      <c r="D229" s="241"/>
      <c r="E229" s="169">
        <f>E230</f>
        <v>1491</v>
      </c>
      <c r="F229" s="170">
        <f>F230</f>
        <v>0</v>
      </c>
      <c r="G229" s="170">
        <f>SUM(G230)</f>
        <v>0</v>
      </c>
      <c r="H229" s="170">
        <f>SUM(H230)</f>
        <v>1491</v>
      </c>
    </row>
    <row r="230" spans="1:8" ht="89.25">
      <c r="A230" s="177"/>
      <c r="B230" s="180"/>
      <c r="C230" s="12">
        <v>2010</v>
      </c>
      <c r="D230" s="88" t="s">
        <v>30</v>
      </c>
      <c r="E230" s="178">
        <v>1491</v>
      </c>
      <c r="F230" s="175"/>
      <c r="G230" s="175"/>
      <c r="H230" s="175">
        <f aca="true" t="shared" si="10" ref="H230:H236">E230+F230-G230</f>
        <v>1491</v>
      </c>
    </row>
    <row r="231" spans="1:8" ht="25.5">
      <c r="A231" s="177"/>
      <c r="B231" s="104">
        <v>75113</v>
      </c>
      <c r="C231" s="108"/>
      <c r="D231" s="46" t="s">
        <v>33</v>
      </c>
      <c r="E231" s="181">
        <f>E232</f>
        <v>19377</v>
      </c>
      <c r="F231" s="181">
        <f>F232</f>
        <v>0</v>
      </c>
      <c r="G231" s="181">
        <f>G232</f>
        <v>0</v>
      </c>
      <c r="H231" s="182">
        <f t="shared" si="10"/>
        <v>19377</v>
      </c>
    </row>
    <row r="232" spans="1:8" ht="90" thickBot="1">
      <c r="A232" s="177"/>
      <c r="B232" s="183"/>
      <c r="C232" s="12">
        <v>2010</v>
      </c>
      <c r="D232" s="88" t="s">
        <v>30</v>
      </c>
      <c r="E232" s="184">
        <v>19377</v>
      </c>
      <c r="F232" s="175">
        <v>0</v>
      </c>
      <c r="G232" s="175"/>
      <c r="H232" s="175">
        <f t="shared" si="10"/>
        <v>19377</v>
      </c>
    </row>
    <row r="233" spans="1:8" ht="14.25" thickBot="1" thickTop="1">
      <c r="A233" s="164">
        <v>852</v>
      </c>
      <c r="B233" s="299" t="s">
        <v>41</v>
      </c>
      <c r="C233" s="300"/>
      <c r="D233" s="301"/>
      <c r="E233" s="165">
        <f>E234+E237+E239+E241+E243+E245</f>
        <v>1305828</v>
      </c>
      <c r="F233" s="165">
        <f>F234+F237+F239+F241+F243+F245</f>
        <v>108279</v>
      </c>
      <c r="G233" s="165">
        <f>G234+G237+G239+G241+G243+G245</f>
        <v>0</v>
      </c>
      <c r="H233" s="166">
        <f t="shared" si="10"/>
        <v>1414107</v>
      </c>
    </row>
    <row r="234" spans="1:8" ht="53.25" customHeight="1" thickTop="1">
      <c r="A234" s="308"/>
      <c r="B234" s="185">
        <v>85212</v>
      </c>
      <c r="C234" s="267" t="s">
        <v>135</v>
      </c>
      <c r="D234" s="241"/>
      <c r="E234" s="186">
        <f>E235+E236</f>
        <v>961803</v>
      </c>
      <c r="F234" s="186">
        <f>F235+F236</f>
        <v>90418</v>
      </c>
      <c r="G234" s="186">
        <f>G235+G236</f>
        <v>0</v>
      </c>
      <c r="H234" s="187">
        <f t="shared" si="10"/>
        <v>1052221</v>
      </c>
    </row>
    <row r="235" spans="1:8" ht="89.25">
      <c r="A235" s="309"/>
      <c r="B235" s="188"/>
      <c r="C235" s="60">
        <v>2010</v>
      </c>
      <c r="D235" s="88" t="s">
        <v>30</v>
      </c>
      <c r="E235" s="189">
        <v>953868</v>
      </c>
      <c r="F235" s="190">
        <v>90418</v>
      </c>
      <c r="G235" s="190"/>
      <c r="H235" s="190">
        <f t="shared" si="10"/>
        <v>1044286</v>
      </c>
    </row>
    <row r="236" spans="1:8" ht="65.25" customHeight="1" thickBot="1">
      <c r="A236" s="309"/>
      <c r="B236" s="108"/>
      <c r="C236" s="191">
        <v>6310</v>
      </c>
      <c r="D236" s="192" t="s">
        <v>136</v>
      </c>
      <c r="E236" s="189">
        <v>7935</v>
      </c>
      <c r="F236" s="190">
        <v>0</v>
      </c>
      <c r="G236" s="190"/>
      <c r="H236" s="190">
        <f t="shared" si="10"/>
        <v>7935</v>
      </c>
    </row>
    <row r="237" spans="1:8" ht="54.75" customHeight="1" thickTop="1">
      <c r="A237" s="309"/>
      <c r="B237" s="168">
        <v>85213</v>
      </c>
      <c r="C237" s="258" t="s">
        <v>137</v>
      </c>
      <c r="D237" s="259"/>
      <c r="E237" s="169">
        <f>E238</f>
        <v>18100</v>
      </c>
      <c r="F237" s="170">
        <f>SUM(F238)</f>
        <v>0</v>
      </c>
      <c r="G237" s="170">
        <f>SUM(G238)</f>
        <v>0</v>
      </c>
      <c r="H237" s="170">
        <f>SUM(H238)</f>
        <v>18100</v>
      </c>
    </row>
    <row r="238" spans="1:8" ht="89.25">
      <c r="A238" s="177"/>
      <c r="B238" s="168"/>
      <c r="C238" s="193">
        <v>2010</v>
      </c>
      <c r="D238" s="148" t="s">
        <v>30</v>
      </c>
      <c r="E238" s="194">
        <v>18100</v>
      </c>
      <c r="F238" s="190"/>
      <c r="G238" s="190">
        <v>0</v>
      </c>
      <c r="H238" s="190">
        <f>E238+F238-G238</f>
        <v>18100</v>
      </c>
    </row>
    <row r="239" spans="1:8" ht="40.5" customHeight="1">
      <c r="A239" s="177"/>
      <c r="B239" s="104">
        <v>85214</v>
      </c>
      <c r="C239" s="286" t="s">
        <v>44</v>
      </c>
      <c r="D239" s="287"/>
      <c r="E239" s="195">
        <f>E240</f>
        <v>240293</v>
      </c>
      <c r="F239" s="182">
        <f>SUM(F240)</f>
        <v>17861</v>
      </c>
      <c r="G239" s="182">
        <f>SUM(G240)</f>
        <v>0</v>
      </c>
      <c r="H239" s="182">
        <f>SUM(H240)</f>
        <v>258154</v>
      </c>
    </row>
    <row r="240" spans="1:8" ht="89.25">
      <c r="A240" s="177"/>
      <c r="B240" s="104"/>
      <c r="C240" s="191">
        <v>2010</v>
      </c>
      <c r="D240" s="117" t="s">
        <v>30</v>
      </c>
      <c r="E240" s="196">
        <v>240293</v>
      </c>
      <c r="F240" s="190">
        <v>17861</v>
      </c>
      <c r="G240" s="190">
        <v>0</v>
      </c>
      <c r="H240" s="190">
        <f>E240+F240-G240</f>
        <v>258154</v>
      </c>
    </row>
    <row r="241" spans="1:8" ht="27.75" customHeight="1">
      <c r="A241" s="177"/>
      <c r="B241" s="104">
        <v>85216</v>
      </c>
      <c r="C241" s="286" t="s">
        <v>45</v>
      </c>
      <c r="D241" s="287"/>
      <c r="E241" s="195">
        <f>E242</f>
        <v>3313</v>
      </c>
      <c r="F241" s="182">
        <f>SUM(F242)</f>
        <v>0</v>
      </c>
      <c r="G241" s="182">
        <f>SUM(G242)</f>
        <v>0</v>
      </c>
      <c r="H241" s="182">
        <f>SUM(H242)</f>
        <v>3313</v>
      </c>
    </row>
    <row r="242" spans="1:8" ht="89.25">
      <c r="A242" s="177"/>
      <c r="B242" s="104"/>
      <c r="C242" s="191">
        <v>2010</v>
      </c>
      <c r="D242" s="117" t="s">
        <v>30</v>
      </c>
      <c r="E242" s="196">
        <v>3313</v>
      </c>
      <c r="F242" s="190"/>
      <c r="G242" s="190">
        <v>0</v>
      </c>
      <c r="H242" s="190">
        <f>E242+F242-G242</f>
        <v>3313</v>
      </c>
    </row>
    <row r="243" spans="1:8" ht="12.75">
      <c r="A243" s="177"/>
      <c r="B243" s="104">
        <v>85219</v>
      </c>
      <c r="C243" s="286" t="s">
        <v>46</v>
      </c>
      <c r="D243" s="287"/>
      <c r="E243" s="195">
        <f>E244</f>
        <v>42800</v>
      </c>
      <c r="F243" s="195">
        <f>F244</f>
        <v>0</v>
      </c>
      <c r="G243" s="195">
        <f>G244</f>
        <v>0</v>
      </c>
      <c r="H243" s="182">
        <f>E243+F243-G243</f>
        <v>42800</v>
      </c>
    </row>
    <row r="244" spans="1:8" ht="89.25">
      <c r="A244" s="177"/>
      <c r="B244" s="180"/>
      <c r="C244" s="12">
        <v>2010</v>
      </c>
      <c r="D244" s="88" t="s">
        <v>30</v>
      </c>
      <c r="E244" s="178">
        <v>42800</v>
      </c>
      <c r="F244" s="175"/>
      <c r="G244" s="175"/>
      <c r="H244" s="175">
        <f>E244+F244-G244</f>
        <v>42800</v>
      </c>
    </row>
    <row r="245" spans="1:8" ht="27.75" customHeight="1">
      <c r="A245" s="177"/>
      <c r="B245" s="104">
        <v>85278</v>
      </c>
      <c r="C245" s="286" t="s">
        <v>47</v>
      </c>
      <c r="D245" s="287"/>
      <c r="E245" s="181">
        <f>E246</f>
        <v>39519</v>
      </c>
      <c r="F245" s="181">
        <f>F246</f>
        <v>0</v>
      </c>
      <c r="G245" s="181">
        <f>G246</f>
        <v>0</v>
      </c>
      <c r="H245" s="182">
        <f>E245+F245-G245</f>
        <v>39519</v>
      </c>
    </row>
    <row r="246" spans="1:8" ht="90" thickBot="1">
      <c r="A246" s="177"/>
      <c r="B246" s="183"/>
      <c r="C246" s="12">
        <v>2010</v>
      </c>
      <c r="D246" s="88" t="s">
        <v>30</v>
      </c>
      <c r="E246" s="184">
        <v>39519</v>
      </c>
      <c r="F246" s="175">
        <v>0</v>
      </c>
      <c r="G246" s="175"/>
      <c r="H246" s="175">
        <f>E246+F246-G246</f>
        <v>39519</v>
      </c>
    </row>
    <row r="247" spans="1:8" ht="28.5" customHeight="1" thickBot="1" thickTop="1">
      <c r="A247" s="164">
        <v>900</v>
      </c>
      <c r="B247" s="262" t="s">
        <v>117</v>
      </c>
      <c r="C247" s="263"/>
      <c r="D247" s="264"/>
      <c r="E247" s="197">
        <f>SUM(E248)</f>
        <v>46158</v>
      </c>
      <c r="F247" s="198">
        <f>SUM(F248)</f>
        <v>23886</v>
      </c>
      <c r="G247" s="198">
        <f>SUM(G248)</f>
        <v>0</v>
      </c>
      <c r="H247" s="198">
        <f>SUM(H248)</f>
        <v>70044</v>
      </c>
    </row>
    <row r="248" spans="1:8" ht="13.5" thickTop="1">
      <c r="A248" s="199"/>
      <c r="B248" s="188">
        <v>90015</v>
      </c>
      <c r="C248" s="267" t="s">
        <v>52</v>
      </c>
      <c r="D248" s="241"/>
      <c r="E248" s="200">
        <f>E249</f>
        <v>46158</v>
      </c>
      <c r="F248" s="201">
        <f>SUM(F249)</f>
        <v>23886</v>
      </c>
      <c r="G248" s="201">
        <f>SUM(G249)</f>
        <v>0</v>
      </c>
      <c r="H248" s="201">
        <f>SUM(H249)</f>
        <v>70044</v>
      </c>
    </row>
    <row r="249" spans="1:8" ht="90" thickBot="1">
      <c r="A249" s="177"/>
      <c r="B249" s="180"/>
      <c r="C249" s="12">
        <v>2010</v>
      </c>
      <c r="D249" s="88" t="s">
        <v>30</v>
      </c>
      <c r="E249" s="184">
        <v>46158</v>
      </c>
      <c r="F249" s="175">
        <v>23886</v>
      </c>
      <c r="G249" s="175"/>
      <c r="H249" s="175">
        <f>E249+F249-G249</f>
        <v>70044</v>
      </c>
    </row>
    <row r="250" spans="1:8" ht="14.25" thickBot="1" thickTop="1">
      <c r="A250" s="179"/>
      <c r="B250" s="299" t="s">
        <v>138</v>
      </c>
      <c r="C250" s="300"/>
      <c r="D250" s="301"/>
      <c r="E250" s="202">
        <f>E233+E228+E225+E222+E247</f>
        <v>1459354</v>
      </c>
      <c r="F250" s="203">
        <f>F233+F228+F225+F222+F247</f>
        <v>132165</v>
      </c>
      <c r="G250" s="203">
        <f>G233+G228+G225+G222+G247</f>
        <v>0</v>
      </c>
      <c r="H250" s="204">
        <f>E250+F250-G250</f>
        <v>1591519</v>
      </c>
    </row>
    <row r="251" spans="1:8" ht="13.5" thickTop="1">
      <c r="A251" s="205"/>
      <c r="B251" s="205"/>
      <c r="C251" s="206"/>
      <c r="D251" s="205"/>
      <c r="E251" s="207"/>
      <c r="F251" s="208"/>
      <c r="G251" s="208"/>
      <c r="H251" s="208"/>
    </row>
    <row r="252" spans="1:8" ht="12.75">
      <c r="A252" s="205"/>
      <c r="B252" s="205"/>
      <c r="C252" s="206"/>
      <c r="D252" s="205"/>
      <c r="E252" s="207"/>
      <c r="F252" s="208"/>
      <c r="G252" s="208"/>
      <c r="H252" s="208"/>
    </row>
    <row r="253" spans="1:8" ht="12.75">
      <c r="A253" s="205"/>
      <c r="B253" s="205"/>
      <c r="C253" s="206"/>
      <c r="D253" s="205"/>
      <c r="E253" s="207"/>
      <c r="F253" s="208"/>
      <c r="G253" s="208"/>
      <c r="H253" s="208"/>
    </row>
    <row r="254" spans="1:8" ht="12.75">
      <c r="A254" s="205"/>
      <c r="B254" s="205"/>
      <c r="C254" s="206"/>
      <c r="D254" s="205"/>
      <c r="E254" s="207"/>
      <c r="F254" s="208"/>
      <c r="G254" s="208"/>
      <c r="H254" s="208"/>
    </row>
    <row r="255" spans="1:8" ht="12.75">
      <c r="A255" s="205"/>
      <c r="B255" s="205"/>
      <c r="C255" s="206"/>
      <c r="D255" s="205"/>
      <c r="E255" s="207"/>
      <c r="F255" s="208"/>
      <c r="G255" s="208"/>
      <c r="H255" s="208"/>
    </row>
    <row r="256" spans="1:8" ht="12.75">
      <c r="A256" s="205"/>
      <c r="B256" s="205"/>
      <c r="C256" s="206"/>
      <c r="D256" s="205"/>
      <c r="E256" s="207"/>
      <c r="F256" s="208"/>
      <c r="G256" s="208"/>
      <c r="H256" s="208"/>
    </row>
    <row r="257" spans="1:8" ht="12.75">
      <c r="A257" s="205"/>
      <c r="B257" s="205"/>
      <c r="C257" s="206"/>
      <c r="D257" s="205"/>
      <c r="E257" s="207"/>
      <c r="F257" s="208"/>
      <c r="G257" s="208"/>
      <c r="H257" s="208"/>
    </row>
    <row r="258" spans="1:8" ht="12.75">
      <c r="A258" s="205"/>
      <c r="B258" s="205"/>
      <c r="C258" s="206"/>
      <c r="D258" s="205"/>
      <c r="E258" s="207"/>
      <c r="F258" s="208"/>
      <c r="G258" s="208"/>
      <c r="H258" s="208"/>
    </row>
    <row r="259" spans="1:8" ht="12.75">
      <c r="A259" s="205"/>
      <c r="B259" s="205"/>
      <c r="C259" s="206"/>
      <c r="D259" s="205"/>
      <c r="E259" s="207"/>
      <c r="F259" s="208"/>
      <c r="G259" s="208"/>
      <c r="H259" s="208"/>
    </row>
    <row r="260" spans="1:8" ht="12.75">
      <c r="A260" s="205"/>
      <c r="B260" s="205"/>
      <c r="C260" s="206"/>
      <c r="D260" s="205"/>
      <c r="E260" s="207"/>
      <c r="F260" s="208"/>
      <c r="G260" s="208"/>
      <c r="H260" s="208"/>
    </row>
    <row r="261" spans="1:8" ht="12.75">
      <c r="A261" s="205"/>
      <c r="B261" s="205"/>
      <c r="C261" s="206"/>
      <c r="D261" s="205"/>
      <c r="E261" s="207"/>
      <c r="F261" s="208"/>
      <c r="G261" s="208"/>
      <c r="H261" s="208"/>
    </row>
    <row r="262" spans="1:8" ht="12.75">
      <c r="A262" s="205"/>
      <c r="B262" s="205"/>
      <c r="C262" s="206"/>
      <c r="D262" s="205"/>
      <c r="E262" s="207"/>
      <c r="F262" s="208"/>
      <c r="G262" s="208"/>
      <c r="H262" s="208"/>
    </row>
    <row r="263" spans="1:8" ht="12.75">
      <c r="A263" s="205"/>
      <c r="B263" s="205"/>
      <c r="C263" s="206"/>
      <c r="D263" s="205"/>
      <c r="E263" s="207"/>
      <c r="F263" s="208"/>
      <c r="G263" s="208"/>
      <c r="H263" s="208"/>
    </row>
    <row r="264" spans="1:8" ht="12.75">
      <c r="A264" s="205"/>
      <c r="B264" s="205"/>
      <c r="C264" s="206"/>
      <c r="D264" s="205"/>
      <c r="E264" s="207"/>
      <c r="F264" s="208"/>
      <c r="G264" s="208"/>
      <c r="H264" s="208"/>
    </row>
    <row r="265" spans="1:8" ht="12.75">
      <c r="A265" s="205"/>
      <c r="B265" s="205"/>
      <c r="C265" s="206"/>
      <c r="D265" s="205"/>
      <c r="E265" s="207"/>
      <c r="F265" s="208"/>
      <c r="G265" s="208"/>
      <c r="H265" s="208"/>
    </row>
    <row r="266" spans="1:8" ht="12.75">
      <c r="A266" s="205"/>
      <c r="B266" s="205"/>
      <c r="C266" s="206"/>
      <c r="D266" s="205"/>
      <c r="E266" s="207"/>
      <c r="F266" s="208"/>
      <c r="G266" s="208"/>
      <c r="H266" s="208"/>
    </row>
    <row r="267" spans="1:8" ht="12.75">
      <c r="A267" s="205"/>
      <c r="B267" s="205"/>
      <c r="C267" s="206"/>
      <c r="D267" s="205"/>
      <c r="E267" s="207"/>
      <c r="F267" s="208"/>
      <c r="G267" s="208"/>
      <c r="H267" s="208"/>
    </row>
    <row r="268" spans="1:8" ht="12.75">
      <c r="A268" s="205"/>
      <c r="B268" s="205"/>
      <c r="C268" s="206"/>
      <c r="D268" s="205"/>
      <c r="E268" s="207"/>
      <c r="F268" s="208"/>
      <c r="G268" s="208"/>
      <c r="H268" s="208"/>
    </row>
    <row r="269" spans="1:8" ht="12.75">
      <c r="A269" s="205"/>
      <c r="B269" s="205"/>
      <c r="C269" s="206"/>
      <c r="D269" s="205"/>
      <c r="E269" s="207"/>
      <c r="F269" s="208"/>
      <c r="G269" s="208"/>
      <c r="H269" s="208"/>
    </row>
    <row r="270" spans="1:8" ht="12.75">
      <c r="A270" s="205"/>
      <c r="B270" s="205"/>
      <c r="C270" s="206"/>
      <c r="D270" s="205"/>
      <c r="E270" s="207"/>
      <c r="F270" s="208"/>
      <c r="G270" s="208"/>
      <c r="H270" s="208"/>
    </row>
    <row r="271" spans="1:8" ht="12.75">
      <c r="A271" s="205"/>
      <c r="B271" s="205"/>
      <c r="C271" s="206"/>
      <c r="D271" s="205"/>
      <c r="E271" s="207"/>
      <c r="F271" s="208"/>
      <c r="G271" s="208"/>
      <c r="H271" s="208"/>
    </row>
    <row r="272" spans="1:8" ht="12.75">
      <c r="A272" s="205"/>
      <c r="B272" s="205"/>
      <c r="C272" s="206"/>
      <c r="D272" s="205"/>
      <c r="E272" s="207"/>
      <c r="F272" s="208"/>
      <c r="G272" s="208"/>
      <c r="H272" s="208"/>
    </row>
    <row r="273" spans="1:8" ht="12.75">
      <c r="A273" s="205"/>
      <c r="B273" s="205"/>
      <c r="C273" s="206"/>
      <c r="D273" s="205"/>
      <c r="E273" s="207"/>
      <c r="F273" s="208"/>
      <c r="G273" s="208"/>
      <c r="H273" s="208"/>
    </row>
    <row r="274" spans="1:8" ht="12.75">
      <c r="A274" s="205"/>
      <c r="B274" s="205"/>
      <c r="C274" s="206"/>
      <c r="D274" s="205"/>
      <c r="E274" s="207"/>
      <c r="F274" s="208"/>
      <c r="G274" s="208"/>
      <c r="H274" s="208"/>
    </row>
    <row r="275" spans="1:8" ht="12.75">
      <c r="A275" s="205"/>
      <c r="B275" s="205"/>
      <c r="C275" s="206"/>
      <c r="D275" s="205"/>
      <c r="E275" s="207"/>
      <c r="F275" s="208"/>
      <c r="G275" s="208"/>
      <c r="H275" s="208"/>
    </row>
    <row r="276" spans="1:8" ht="12.75">
      <c r="A276" s="205"/>
      <c r="B276" s="205"/>
      <c r="C276" s="206"/>
      <c r="D276" s="205"/>
      <c r="E276" s="207"/>
      <c r="F276" s="208"/>
      <c r="G276" s="208"/>
      <c r="H276" s="208"/>
    </row>
    <row r="277" spans="1:8" ht="12.75">
      <c r="A277" s="205"/>
      <c r="B277" s="205"/>
      <c r="C277" s="206"/>
      <c r="D277" s="205"/>
      <c r="E277" s="207"/>
      <c r="F277" s="208"/>
      <c r="G277" s="208"/>
      <c r="H277" s="208"/>
    </row>
    <row r="278" spans="1:8" ht="12.75">
      <c r="A278" s="205"/>
      <c r="B278" s="205"/>
      <c r="C278" s="206"/>
      <c r="D278" s="205"/>
      <c r="E278" s="207"/>
      <c r="F278" s="269" t="s">
        <v>139</v>
      </c>
      <c r="G278" s="269"/>
      <c r="H278" s="269"/>
    </row>
    <row r="279" spans="1:8" ht="12.75">
      <c r="A279" s="205"/>
      <c r="B279" s="205"/>
      <c r="C279" s="206"/>
      <c r="D279" s="205"/>
      <c r="E279" s="207"/>
      <c r="F279" s="269" t="s">
        <v>179</v>
      </c>
      <c r="G279" s="269"/>
      <c r="H279" s="269"/>
    </row>
    <row r="280" spans="1:8" ht="12.75">
      <c r="A280" s="205"/>
      <c r="B280" s="205"/>
      <c r="C280" s="206"/>
      <c r="D280" s="205"/>
      <c r="E280" s="207"/>
      <c r="F280" s="269" t="s">
        <v>169</v>
      </c>
      <c r="G280" s="269"/>
      <c r="H280" s="269"/>
    </row>
    <row r="281" spans="1:8" ht="12.75">
      <c r="A281" s="205"/>
      <c r="B281" s="205"/>
      <c r="C281" s="206"/>
      <c r="D281" s="205"/>
      <c r="E281" s="207"/>
      <c r="F281" s="269" t="s">
        <v>180</v>
      </c>
      <c r="G281" s="269"/>
      <c r="H281" s="269"/>
    </row>
    <row r="282" spans="1:8" ht="12.75">
      <c r="A282" s="205"/>
      <c r="B282" s="205"/>
      <c r="C282" s="206"/>
      <c r="D282" s="205"/>
      <c r="E282" s="207"/>
      <c r="F282" s="269" t="s">
        <v>5</v>
      </c>
      <c r="G282" s="269"/>
      <c r="H282" s="269"/>
    </row>
    <row r="283" spans="1:8" ht="12.75">
      <c r="A283" s="209"/>
      <c r="B283" s="209"/>
      <c r="C283" s="210"/>
      <c r="D283" s="211"/>
      <c r="E283" s="210"/>
      <c r="F283" s="269" t="s">
        <v>6</v>
      </c>
      <c r="G283" s="269"/>
      <c r="H283" s="269"/>
    </row>
    <row r="284" spans="1:8" ht="12.75">
      <c r="A284" s="209"/>
      <c r="B284" s="209"/>
      <c r="C284" s="210"/>
      <c r="D284" s="212" t="s">
        <v>1</v>
      </c>
      <c r="E284" s="210"/>
      <c r="F284" s="269" t="s">
        <v>170</v>
      </c>
      <c r="G284" s="269"/>
      <c r="H284" s="269"/>
    </row>
    <row r="285" spans="1:8" ht="12.75">
      <c r="A285" s="209"/>
      <c r="B285" s="209"/>
      <c r="C285" s="210"/>
      <c r="D285" s="212"/>
      <c r="E285" s="210"/>
      <c r="F285" s="213"/>
      <c r="G285" s="213"/>
      <c r="H285" s="213"/>
    </row>
    <row r="286" spans="1:8" ht="12.75">
      <c r="A286" s="310" t="s">
        <v>140</v>
      </c>
      <c r="B286" s="310"/>
      <c r="C286" s="310"/>
      <c r="D286" s="310"/>
      <c r="E286" s="310"/>
      <c r="F286" s="310"/>
      <c r="G286" s="310"/>
      <c r="H286" s="310"/>
    </row>
    <row r="287" spans="1:8" ht="12.75">
      <c r="A287" s="310" t="s">
        <v>141</v>
      </c>
      <c r="B287" s="310"/>
      <c r="C287" s="310"/>
      <c r="D287" s="310"/>
      <c r="E287" s="310"/>
      <c r="F287" s="310"/>
      <c r="G287" s="310"/>
      <c r="H287" s="310"/>
    </row>
    <row r="288" spans="1:8" ht="12.75">
      <c r="A288" s="310" t="s">
        <v>132</v>
      </c>
      <c r="B288" s="310"/>
      <c r="C288" s="310"/>
      <c r="D288" s="310"/>
      <c r="E288" s="310"/>
      <c r="F288" s="310"/>
      <c r="G288" s="310"/>
      <c r="H288" s="310"/>
    </row>
    <row r="289" spans="1:8" ht="12.75">
      <c r="A289" s="209"/>
      <c r="B289" s="209"/>
      <c r="C289" s="210"/>
      <c r="D289" s="211"/>
      <c r="E289" s="210"/>
      <c r="F289" s="208"/>
      <c r="G289" s="208"/>
      <c r="H289" s="208"/>
    </row>
    <row r="290" spans="1:8" ht="26.25" thickBot="1">
      <c r="A290" s="163" t="s">
        <v>10</v>
      </c>
      <c r="B290" s="163" t="s">
        <v>11</v>
      </c>
      <c r="C290" s="163" t="s">
        <v>12</v>
      </c>
      <c r="D290" s="163" t="s">
        <v>59</v>
      </c>
      <c r="E290" s="140" t="s">
        <v>133</v>
      </c>
      <c r="F290" s="73" t="s">
        <v>15</v>
      </c>
      <c r="G290" s="73" t="s">
        <v>16</v>
      </c>
      <c r="H290" s="73" t="s">
        <v>17</v>
      </c>
    </row>
    <row r="291" spans="1:8" ht="14.25" customHeight="1" thickBot="1" thickTop="1">
      <c r="A291" s="214">
        <v>710</v>
      </c>
      <c r="B291" s="262" t="s">
        <v>79</v>
      </c>
      <c r="C291" s="263"/>
      <c r="D291" s="264"/>
      <c r="E291" s="215">
        <f>E292</f>
        <v>2000</v>
      </c>
      <c r="F291" s="166">
        <f>SUM(F292)</f>
        <v>0</v>
      </c>
      <c r="G291" s="166">
        <f>SUM(G292)</f>
        <v>0</v>
      </c>
      <c r="H291" s="166">
        <f>SUM(H292)</f>
        <v>2000</v>
      </c>
    </row>
    <row r="292" spans="1:8" ht="13.5" thickTop="1">
      <c r="A292" s="155"/>
      <c r="B292" s="216">
        <v>71035</v>
      </c>
      <c r="C292" s="267" t="s">
        <v>116</v>
      </c>
      <c r="D292" s="241"/>
      <c r="E292" s="112">
        <f>E293+E294</f>
        <v>2000</v>
      </c>
      <c r="F292" s="170">
        <f>SUM(F293:F294)</f>
        <v>0</v>
      </c>
      <c r="G292" s="170">
        <f>SUM(G293:G294)</f>
        <v>0</v>
      </c>
      <c r="H292" s="170">
        <f>SUM(H293:H294)</f>
        <v>2000</v>
      </c>
    </row>
    <row r="293" spans="1:8" ht="25.5">
      <c r="A293" s="155"/>
      <c r="B293" s="153"/>
      <c r="C293" s="87">
        <v>4210</v>
      </c>
      <c r="D293" s="217" t="s">
        <v>61</v>
      </c>
      <c r="E293" s="218">
        <v>500</v>
      </c>
      <c r="F293" s="190"/>
      <c r="G293" s="190"/>
      <c r="H293" s="190">
        <f>E293+F293-G293</f>
        <v>500</v>
      </c>
    </row>
    <row r="294" spans="1:8" ht="13.5" thickBot="1">
      <c r="A294" s="128"/>
      <c r="B294" s="128"/>
      <c r="C294" s="122">
        <v>4300</v>
      </c>
      <c r="D294" s="126" t="s">
        <v>74</v>
      </c>
      <c r="E294" s="219">
        <v>1500</v>
      </c>
      <c r="F294" s="175"/>
      <c r="G294" s="175"/>
      <c r="H294" s="190">
        <f>E294+F294-G294</f>
        <v>1500</v>
      </c>
    </row>
    <row r="295" spans="1:8" ht="14.25" customHeight="1" thickBot="1" thickTop="1">
      <c r="A295" s="128">
        <v>750</v>
      </c>
      <c r="B295" s="262" t="s">
        <v>28</v>
      </c>
      <c r="C295" s="263"/>
      <c r="D295" s="264"/>
      <c r="E295" s="215">
        <f>E296</f>
        <v>84500</v>
      </c>
      <c r="F295" s="166">
        <f>SUM(F296)</f>
        <v>0</v>
      </c>
      <c r="G295" s="166">
        <f>SUM(G296)</f>
        <v>0</v>
      </c>
      <c r="H295" s="166">
        <f>SUM(H296)</f>
        <v>84500</v>
      </c>
    </row>
    <row r="296" spans="1:8" ht="13.5" thickTop="1">
      <c r="A296" s="155"/>
      <c r="B296" s="216">
        <v>75011</v>
      </c>
      <c r="C296" s="267" t="s">
        <v>29</v>
      </c>
      <c r="D296" s="241"/>
      <c r="E296" s="112">
        <f>E297+E298+E299+E300+E301</f>
        <v>84500</v>
      </c>
      <c r="F296" s="170">
        <f>SUM(F297:F301)</f>
        <v>0</v>
      </c>
      <c r="G296" s="170">
        <f>SUM(G297:G301)</f>
        <v>0</v>
      </c>
      <c r="H296" s="170">
        <f>SUM(H297:H301)</f>
        <v>84500</v>
      </c>
    </row>
    <row r="297" spans="1:8" ht="27.75" customHeight="1">
      <c r="A297" s="155"/>
      <c r="B297" s="153"/>
      <c r="C297" s="60">
        <v>4010</v>
      </c>
      <c r="D297" s="117" t="s">
        <v>142</v>
      </c>
      <c r="E297" s="220">
        <v>64800</v>
      </c>
      <c r="F297" s="190"/>
      <c r="G297" s="190"/>
      <c r="H297" s="190">
        <f aca="true" t="shared" si="11" ref="H297:H302">E297+F297-G297</f>
        <v>64800</v>
      </c>
    </row>
    <row r="298" spans="1:8" ht="25.5">
      <c r="A298" s="155"/>
      <c r="B298" s="155"/>
      <c r="C298" s="60">
        <v>4040</v>
      </c>
      <c r="D298" s="117" t="s">
        <v>143</v>
      </c>
      <c r="E298" s="220">
        <v>3800</v>
      </c>
      <c r="F298" s="190"/>
      <c r="G298" s="190"/>
      <c r="H298" s="190">
        <f t="shared" si="11"/>
        <v>3800</v>
      </c>
    </row>
    <row r="299" spans="1:8" ht="25.5">
      <c r="A299" s="155"/>
      <c r="B299" s="155"/>
      <c r="C299" s="60">
        <v>4110</v>
      </c>
      <c r="D299" s="117" t="s">
        <v>70</v>
      </c>
      <c r="E299" s="220">
        <v>11800</v>
      </c>
      <c r="F299" s="190"/>
      <c r="G299" s="190"/>
      <c r="H299" s="190">
        <f t="shared" si="11"/>
        <v>11800</v>
      </c>
    </row>
    <row r="300" spans="1:8" ht="12.75">
      <c r="A300" s="155"/>
      <c r="B300" s="155"/>
      <c r="C300" s="60">
        <v>4120</v>
      </c>
      <c r="D300" s="117" t="s">
        <v>81</v>
      </c>
      <c r="E300" s="220">
        <v>1682</v>
      </c>
      <c r="F300" s="190"/>
      <c r="G300" s="190"/>
      <c r="H300" s="190">
        <f t="shared" si="11"/>
        <v>1682</v>
      </c>
    </row>
    <row r="301" spans="1:8" ht="13.5" thickBot="1">
      <c r="A301" s="155"/>
      <c r="B301" s="155"/>
      <c r="C301" s="78">
        <v>4440</v>
      </c>
      <c r="D301" s="88" t="s">
        <v>144</v>
      </c>
      <c r="E301" s="221">
        <v>2418</v>
      </c>
      <c r="F301" s="175"/>
      <c r="G301" s="175"/>
      <c r="H301" s="190">
        <f t="shared" si="11"/>
        <v>2418</v>
      </c>
    </row>
    <row r="302" spans="1:8" ht="54.75" customHeight="1" thickBot="1" thickTop="1">
      <c r="A302" s="222">
        <v>751</v>
      </c>
      <c r="B302" s="311" t="s">
        <v>31</v>
      </c>
      <c r="C302" s="263"/>
      <c r="D302" s="312"/>
      <c r="E302" s="223">
        <f>E303+E308</f>
        <v>20868</v>
      </c>
      <c r="F302" s="223">
        <f>F303+F308</f>
        <v>0</v>
      </c>
      <c r="G302" s="223">
        <f>G303+G308</f>
        <v>0</v>
      </c>
      <c r="H302" s="166">
        <f t="shared" si="11"/>
        <v>20868</v>
      </c>
    </row>
    <row r="303" spans="1:8" ht="40.5" customHeight="1" thickTop="1">
      <c r="A303" s="155"/>
      <c r="B303" s="154">
        <v>75101</v>
      </c>
      <c r="C303" s="267" t="s">
        <v>145</v>
      </c>
      <c r="D303" s="241"/>
      <c r="E303" s="112">
        <f>E304+E305+E306+E307</f>
        <v>1491</v>
      </c>
      <c r="F303" s="170">
        <f>SUM(F304:F307)</f>
        <v>0</v>
      </c>
      <c r="G303" s="170">
        <f>SUM(G304:G307)</f>
        <v>0</v>
      </c>
      <c r="H303" s="170">
        <f>SUM(H304:H307)</f>
        <v>1491</v>
      </c>
    </row>
    <row r="304" spans="1:8" ht="25.5">
      <c r="A304" s="155"/>
      <c r="B304" s="155"/>
      <c r="C304" s="60">
        <v>4110</v>
      </c>
      <c r="D304" s="117" t="s">
        <v>70</v>
      </c>
      <c r="E304" s="100">
        <v>121</v>
      </c>
      <c r="F304" s="190"/>
      <c r="G304" s="190"/>
      <c r="H304" s="190">
        <f aca="true" t="shared" si="12" ref="H304:H324">E304+F304-G304</f>
        <v>121</v>
      </c>
    </row>
    <row r="305" spans="1:8" ht="12.75">
      <c r="A305" s="155"/>
      <c r="B305" s="155"/>
      <c r="C305" s="60">
        <v>4120</v>
      </c>
      <c r="D305" s="117" t="s">
        <v>81</v>
      </c>
      <c r="E305" s="100">
        <v>18</v>
      </c>
      <c r="F305" s="190"/>
      <c r="G305" s="190"/>
      <c r="H305" s="190">
        <f t="shared" si="12"/>
        <v>18</v>
      </c>
    </row>
    <row r="306" spans="1:8" ht="25.5">
      <c r="A306" s="155"/>
      <c r="B306" s="155"/>
      <c r="C306" s="60">
        <v>4210</v>
      </c>
      <c r="D306" s="117" t="s">
        <v>72</v>
      </c>
      <c r="E306" s="100">
        <v>652</v>
      </c>
      <c r="F306" s="190"/>
      <c r="G306" s="190"/>
      <c r="H306" s="190">
        <f t="shared" si="12"/>
        <v>652</v>
      </c>
    </row>
    <row r="307" spans="1:8" ht="12.75">
      <c r="A307" s="155"/>
      <c r="B307" s="155"/>
      <c r="C307" s="78">
        <v>4300</v>
      </c>
      <c r="D307" s="88" t="s">
        <v>146</v>
      </c>
      <c r="E307" s="129">
        <v>700</v>
      </c>
      <c r="F307" s="175"/>
      <c r="G307" s="175"/>
      <c r="H307" s="190">
        <f t="shared" si="12"/>
        <v>700</v>
      </c>
    </row>
    <row r="308" spans="1:8" ht="25.5">
      <c r="A308" s="118"/>
      <c r="B308" s="46">
        <v>75113</v>
      </c>
      <c r="C308" s="136"/>
      <c r="D308" s="46" t="s">
        <v>33</v>
      </c>
      <c r="E308" s="63">
        <f>E309+E310+E311+E312+E313+E314</f>
        <v>19377</v>
      </c>
      <c r="F308" s="63">
        <f>F309+F310+F311+F312+F313+F314</f>
        <v>0</v>
      </c>
      <c r="G308" s="63">
        <f>G309+G310+G311+G312+G313+G314</f>
        <v>0</v>
      </c>
      <c r="H308" s="47">
        <f t="shared" si="12"/>
        <v>19377</v>
      </c>
    </row>
    <row r="309" spans="1:8" ht="25.5">
      <c r="A309" s="118"/>
      <c r="B309" s="99"/>
      <c r="C309" s="137" t="s">
        <v>89</v>
      </c>
      <c r="D309" s="27" t="s">
        <v>83</v>
      </c>
      <c r="E309" s="62">
        <v>12460</v>
      </c>
      <c r="F309" s="25">
        <v>0</v>
      </c>
      <c r="G309" s="25"/>
      <c r="H309" s="25">
        <f t="shared" si="12"/>
        <v>12460</v>
      </c>
    </row>
    <row r="310" spans="1:8" ht="25.5">
      <c r="A310" s="118"/>
      <c r="B310" s="99"/>
      <c r="C310" s="137" t="s">
        <v>90</v>
      </c>
      <c r="D310" s="27" t="s">
        <v>61</v>
      </c>
      <c r="E310" s="62">
        <v>2638</v>
      </c>
      <c r="F310" s="25">
        <v>0</v>
      </c>
      <c r="G310" s="25"/>
      <c r="H310" s="25">
        <f t="shared" si="12"/>
        <v>2638</v>
      </c>
    </row>
    <row r="311" spans="1:8" ht="12.75">
      <c r="A311" s="118"/>
      <c r="B311" s="99"/>
      <c r="C311" s="137" t="s">
        <v>91</v>
      </c>
      <c r="D311" s="27" t="s">
        <v>62</v>
      </c>
      <c r="E311" s="62">
        <v>2408</v>
      </c>
      <c r="F311" s="25">
        <v>0</v>
      </c>
      <c r="G311" s="25"/>
      <c r="H311" s="25">
        <f t="shared" si="12"/>
        <v>2408</v>
      </c>
    </row>
    <row r="312" spans="1:8" ht="12.75">
      <c r="A312" s="118"/>
      <c r="B312" s="99"/>
      <c r="C312" s="137" t="s">
        <v>92</v>
      </c>
      <c r="D312" s="27" t="s">
        <v>84</v>
      </c>
      <c r="E312" s="62">
        <v>1525</v>
      </c>
      <c r="F312" s="25">
        <v>0</v>
      </c>
      <c r="G312" s="25"/>
      <c r="H312" s="25">
        <f t="shared" si="12"/>
        <v>1525</v>
      </c>
    </row>
    <row r="313" spans="1:8" ht="25.5">
      <c r="A313" s="118"/>
      <c r="B313" s="99"/>
      <c r="C313" s="137" t="s">
        <v>93</v>
      </c>
      <c r="D313" s="27" t="s">
        <v>94</v>
      </c>
      <c r="E313" s="62">
        <v>303</v>
      </c>
      <c r="F313" s="25">
        <v>0</v>
      </c>
      <c r="G313" s="25"/>
      <c r="H313" s="25">
        <f t="shared" si="12"/>
        <v>303</v>
      </c>
    </row>
    <row r="314" spans="1:8" ht="13.5" thickBot="1">
      <c r="A314" s="118"/>
      <c r="B314" s="99"/>
      <c r="C314" s="137" t="s">
        <v>95</v>
      </c>
      <c r="D314" s="27" t="s">
        <v>71</v>
      </c>
      <c r="E314" s="62">
        <v>43</v>
      </c>
      <c r="F314" s="25">
        <v>0</v>
      </c>
      <c r="G314" s="25"/>
      <c r="H314" s="25">
        <f t="shared" si="12"/>
        <v>43</v>
      </c>
    </row>
    <row r="315" spans="1:8" ht="14.25" customHeight="1" thickBot="1" thickTop="1">
      <c r="A315" s="222">
        <v>852</v>
      </c>
      <c r="B315" s="311" t="s">
        <v>41</v>
      </c>
      <c r="C315" s="263"/>
      <c r="D315" s="312"/>
      <c r="E315" s="223">
        <f>E316+E325+E327+E330+E332+E340</f>
        <v>1305828</v>
      </c>
      <c r="F315" s="223">
        <f>F316+F325+F327+F330+F332+F340</f>
        <v>108279</v>
      </c>
      <c r="G315" s="223">
        <f>G316+G325+G327+G330+G332+G340</f>
        <v>0</v>
      </c>
      <c r="H315" s="166">
        <f t="shared" si="12"/>
        <v>1414107</v>
      </c>
    </row>
    <row r="316" spans="1:8" ht="54" customHeight="1" thickTop="1">
      <c r="A316" s="118"/>
      <c r="B316" s="123">
        <v>85212</v>
      </c>
      <c r="C316" s="267" t="s">
        <v>42</v>
      </c>
      <c r="D316" s="241"/>
      <c r="E316" s="224">
        <f>E317+E318+E319+E320+E321+E322+E323+E324</f>
        <v>961803</v>
      </c>
      <c r="F316" s="224">
        <f>F317+F318+F319+F320+F321+F322+F323+F324</f>
        <v>90418</v>
      </c>
      <c r="G316" s="224">
        <f>G317+G318+G319+G320+G321+G322+G323+G324</f>
        <v>0</v>
      </c>
      <c r="H316" s="187">
        <f t="shared" si="12"/>
        <v>1052221</v>
      </c>
    </row>
    <row r="317" spans="1:8" ht="12.75">
      <c r="A317" s="118"/>
      <c r="B317" s="69"/>
      <c r="C317" s="145">
        <v>3110</v>
      </c>
      <c r="D317" s="146" t="s">
        <v>111</v>
      </c>
      <c r="E317" s="131">
        <v>899296</v>
      </c>
      <c r="F317" s="131">
        <v>88610</v>
      </c>
      <c r="G317" s="131"/>
      <c r="H317" s="35">
        <f>E317+F317-G317</f>
        <v>987906</v>
      </c>
    </row>
    <row r="318" spans="1:8" ht="25.5">
      <c r="A318" s="118"/>
      <c r="B318" s="69"/>
      <c r="C318" s="60">
        <v>4110</v>
      </c>
      <c r="D318" s="27" t="s">
        <v>109</v>
      </c>
      <c r="E318" s="62">
        <v>33022</v>
      </c>
      <c r="F318" s="62">
        <v>0</v>
      </c>
      <c r="G318" s="62"/>
      <c r="H318" s="25">
        <f aca="true" t="shared" si="13" ref="H318:H323">E318+F318-G318</f>
        <v>33022</v>
      </c>
    </row>
    <row r="319" spans="1:8" ht="25.5">
      <c r="A319" s="118"/>
      <c r="B319" s="69"/>
      <c r="C319" s="145">
        <v>4010</v>
      </c>
      <c r="D319" s="146" t="s">
        <v>112</v>
      </c>
      <c r="E319" s="131">
        <v>5768</v>
      </c>
      <c r="F319" s="131">
        <v>0</v>
      </c>
      <c r="G319" s="131"/>
      <c r="H319" s="35">
        <f t="shared" si="13"/>
        <v>5768</v>
      </c>
    </row>
    <row r="320" spans="1:8" ht="12.75">
      <c r="A320" s="118"/>
      <c r="B320" s="69"/>
      <c r="C320" s="145">
        <v>4120</v>
      </c>
      <c r="D320" s="146" t="s">
        <v>71</v>
      </c>
      <c r="E320" s="131">
        <v>174</v>
      </c>
      <c r="F320" s="131">
        <v>0</v>
      </c>
      <c r="G320" s="131"/>
      <c r="H320" s="35">
        <f t="shared" si="13"/>
        <v>174</v>
      </c>
    </row>
    <row r="321" spans="1:8" ht="25.5">
      <c r="A321" s="118"/>
      <c r="B321" s="69"/>
      <c r="C321" s="145">
        <v>4210</v>
      </c>
      <c r="D321" s="146" t="s">
        <v>61</v>
      </c>
      <c r="E321" s="131">
        <v>8202</v>
      </c>
      <c r="F321" s="131">
        <v>0</v>
      </c>
      <c r="G321" s="131"/>
      <c r="H321" s="35">
        <f t="shared" si="13"/>
        <v>8202</v>
      </c>
    </row>
    <row r="322" spans="1:8" ht="12.75">
      <c r="A322" s="118"/>
      <c r="B322" s="69"/>
      <c r="C322" s="145">
        <v>4300</v>
      </c>
      <c r="D322" s="146" t="s">
        <v>62</v>
      </c>
      <c r="E322" s="131">
        <v>7000</v>
      </c>
      <c r="F322" s="131">
        <v>1808</v>
      </c>
      <c r="G322" s="131"/>
      <c r="H322" s="35">
        <f t="shared" si="13"/>
        <v>8808</v>
      </c>
    </row>
    <row r="323" spans="1:8" ht="12.75">
      <c r="A323" s="118"/>
      <c r="B323" s="69"/>
      <c r="C323" s="145">
        <v>4440</v>
      </c>
      <c r="D323" s="146" t="s">
        <v>113</v>
      </c>
      <c r="E323" s="131">
        <v>406</v>
      </c>
      <c r="F323" s="131">
        <v>0</v>
      </c>
      <c r="G323" s="131"/>
      <c r="H323" s="35">
        <f t="shared" si="13"/>
        <v>406</v>
      </c>
    </row>
    <row r="324" spans="1:8" ht="38.25">
      <c r="A324" s="118"/>
      <c r="B324" s="145"/>
      <c r="C324" s="60">
        <v>6060</v>
      </c>
      <c r="D324" s="27" t="s">
        <v>147</v>
      </c>
      <c r="E324" s="62">
        <v>7935</v>
      </c>
      <c r="F324" s="225">
        <v>0</v>
      </c>
      <c r="G324" s="225"/>
      <c r="H324" s="225">
        <f t="shared" si="12"/>
        <v>7935</v>
      </c>
    </row>
    <row r="325" spans="1:8" ht="54" customHeight="1">
      <c r="A325" s="155"/>
      <c r="B325" s="216">
        <v>85213</v>
      </c>
      <c r="C325" s="258" t="s">
        <v>148</v>
      </c>
      <c r="D325" s="259"/>
      <c r="E325" s="112">
        <f>E326</f>
        <v>18100</v>
      </c>
      <c r="F325" s="170">
        <f>SUM(F326)</f>
        <v>0</v>
      </c>
      <c r="G325" s="170">
        <f>SUM(G326)</f>
        <v>0</v>
      </c>
      <c r="H325" s="170">
        <f>SUM(H326)</f>
        <v>18100</v>
      </c>
    </row>
    <row r="326" spans="1:8" ht="63.75">
      <c r="A326" s="155"/>
      <c r="B326" s="216"/>
      <c r="C326" s="60">
        <v>4130</v>
      </c>
      <c r="D326" s="117" t="s">
        <v>149</v>
      </c>
      <c r="E326" s="220">
        <v>18100</v>
      </c>
      <c r="F326" s="190"/>
      <c r="G326" s="190">
        <v>0</v>
      </c>
      <c r="H326" s="190">
        <f>E326+F326-G326</f>
        <v>18100</v>
      </c>
    </row>
    <row r="327" spans="1:8" ht="41.25" customHeight="1">
      <c r="A327" s="155"/>
      <c r="B327" s="121">
        <v>85214</v>
      </c>
      <c r="C327" s="286" t="s">
        <v>114</v>
      </c>
      <c r="D327" s="287"/>
      <c r="E327" s="226">
        <f>E328+E329</f>
        <v>240293</v>
      </c>
      <c r="F327" s="182">
        <f>SUM(F328:F329)</f>
        <v>17861</v>
      </c>
      <c r="G327" s="182">
        <f>SUM(G328:G329)</f>
        <v>0</v>
      </c>
      <c r="H327" s="182">
        <f>SUM(H328:H329)</f>
        <v>258154</v>
      </c>
    </row>
    <row r="328" spans="1:8" ht="12.75">
      <c r="A328" s="155"/>
      <c r="B328" s="153"/>
      <c r="C328" s="60">
        <v>3110</v>
      </c>
      <c r="D328" s="117" t="s">
        <v>115</v>
      </c>
      <c r="E328" s="220">
        <v>222834</v>
      </c>
      <c r="F328" s="190">
        <v>17861</v>
      </c>
      <c r="G328" s="190">
        <v>0</v>
      </c>
      <c r="H328" s="190">
        <f>E328+F328-G328</f>
        <v>240695</v>
      </c>
    </row>
    <row r="329" spans="1:8" ht="25.5">
      <c r="A329" s="155"/>
      <c r="B329" s="216"/>
      <c r="C329" s="60">
        <v>4110</v>
      </c>
      <c r="D329" s="117" t="s">
        <v>70</v>
      </c>
      <c r="E329" s="220">
        <v>17459</v>
      </c>
      <c r="F329" s="190">
        <v>0</v>
      </c>
      <c r="G329" s="190">
        <v>0</v>
      </c>
      <c r="H329" s="190">
        <f>E329+F329-G329</f>
        <v>17459</v>
      </c>
    </row>
    <row r="330" spans="1:8" ht="27" customHeight="1">
      <c r="A330" s="155"/>
      <c r="B330" s="121">
        <v>85216</v>
      </c>
      <c r="C330" s="286" t="s">
        <v>45</v>
      </c>
      <c r="D330" s="287"/>
      <c r="E330" s="226">
        <f>E331</f>
        <v>3313</v>
      </c>
      <c r="F330" s="182">
        <f>SUM(F331)</f>
        <v>0</v>
      </c>
      <c r="G330" s="182">
        <f>SUM(G331)</f>
        <v>0</v>
      </c>
      <c r="H330" s="182">
        <f>SUM(H331)</f>
        <v>3313</v>
      </c>
    </row>
    <row r="331" spans="1:8" ht="12.75">
      <c r="A331" s="155"/>
      <c r="B331" s="121"/>
      <c r="C331" s="60">
        <v>3110</v>
      </c>
      <c r="D331" s="117" t="s">
        <v>115</v>
      </c>
      <c r="E331" s="220">
        <v>3313</v>
      </c>
      <c r="F331" s="190"/>
      <c r="G331" s="190">
        <v>0</v>
      </c>
      <c r="H331" s="190">
        <f>E331+F331-G331</f>
        <v>3313</v>
      </c>
    </row>
    <row r="332" spans="1:8" ht="12.75">
      <c r="A332" s="155"/>
      <c r="B332" s="121">
        <v>85219</v>
      </c>
      <c r="C332" s="286" t="s">
        <v>46</v>
      </c>
      <c r="D332" s="287"/>
      <c r="E332" s="226">
        <f>E333+E334+E335+E336+E337+E338+E339</f>
        <v>42800</v>
      </c>
      <c r="F332" s="182">
        <f>SUM(F333:F339)</f>
        <v>0</v>
      </c>
      <c r="G332" s="182">
        <f>SUM(G333:G339)</f>
        <v>0</v>
      </c>
      <c r="H332" s="182">
        <f>SUM(H333:H339)</f>
        <v>42800</v>
      </c>
    </row>
    <row r="333" spans="1:8" ht="25.5">
      <c r="A333" s="155"/>
      <c r="B333" s="153"/>
      <c r="C333" s="60">
        <v>4010</v>
      </c>
      <c r="D333" s="117" t="s">
        <v>105</v>
      </c>
      <c r="E333" s="220">
        <v>25200</v>
      </c>
      <c r="F333" s="190"/>
      <c r="G333" s="190"/>
      <c r="H333" s="190">
        <f>E333+F333-G333</f>
        <v>25200</v>
      </c>
    </row>
    <row r="334" spans="1:8" ht="25.5">
      <c r="A334" s="155"/>
      <c r="B334" s="155"/>
      <c r="C334" s="60">
        <v>4040</v>
      </c>
      <c r="D334" s="117" t="s">
        <v>103</v>
      </c>
      <c r="E334" s="220">
        <v>6545</v>
      </c>
      <c r="F334" s="190"/>
      <c r="G334" s="190"/>
      <c r="H334" s="190">
        <f aca="true" t="shared" si="14" ref="H334:H339">E334+F334-G334</f>
        <v>6545</v>
      </c>
    </row>
    <row r="335" spans="1:8" ht="25.5">
      <c r="A335" s="155"/>
      <c r="B335" s="155"/>
      <c r="C335" s="60">
        <v>4110</v>
      </c>
      <c r="D335" s="117" t="s">
        <v>70</v>
      </c>
      <c r="E335" s="220">
        <v>4800</v>
      </c>
      <c r="F335" s="190"/>
      <c r="G335" s="190"/>
      <c r="H335" s="190">
        <f t="shared" si="14"/>
        <v>4800</v>
      </c>
    </row>
    <row r="336" spans="1:8" ht="12.75">
      <c r="A336" s="155"/>
      <c r="B336" s="155"/>
      <c r="C336" s="60">
        <v>4120</v>
      </c>
      <c r="D336" s="117" t="s">
        <v>81</v>
      </c>
      <c r="E336" s="220">
        <v>700</v>
      </c>
      <c r="F336" s="190"/>
      <c r="G336" s="190"/>
      <c r="H336" s="190">
        <f t="shared" si="14"/>
        <v>700</v>
      </c>
    </row>
    <row r="337" spans="1:8" ht="12.75">
      <c r="A337" s="155"/>
      <c r="B337" s="155"/>
      <c r="C337" s="60">
        <v>4300</v>
      </c>
      <c r="D337" s="117" t="s">
        <v>74</v>
      </c>
      <c r="E337" s="220">
        <v>3622</v>
      </c>
      <c r="F337" s="190"/>
      <c r="G337" s="190"/>
      <c r="H337" s="190">
        <f t="shared" si="14"/>
        <v>3622</v>
      </c>
    </row>
    <row r="338" spans="1:8" ht="12.75">
      <c r="A338" s="155"/>
      <c r="B338" s="155"/>
      <c r="C338" s="60">
        <v>4410</v>
      </c>
      <c r="D338" s="117" t="s">
        <v>84</v>
      </c>
      <c r="E338" s="220">
        <v>1000</v>
      </c>
      <c r="F338" s="190"/>
      <c r="G338" s="190"/>
      <c r="H338" s="190">
        <f t="shared" si="14"/>
        <v>1000</v>
      </c>
    </row>
    <row r="339" spans="1:8" ht="12.75">
      <c r="A339" s="155"/>
      <c r="B339" s="155"/>
      <c r="C339" s="78">
        <v>4440</v>
      </c>
      <c r="D339" s="88" t="s">
        <v>113</v>
      </c>
      <c r="E339" s="221">
        <v>933</v>
      </c>
      <c r="F339" s="175"/>
      <c r="G339" s="175"/>
      <c r="H339" s="175">
        <f t="shared" si="14"/>
        <v>933</v>
      </c>
    </row>
    <row r="340" spans="1:8" ht="25.5">
      <c r="A340" s="155"/>
      <c r="B340" s="46">
        <v>85278</v>
      </c>
      <c r="C340" s="46"/>
      <c r="D340" s="46" t="s">
        <v>47</v>
      </c>
      <c r="E340" s="63">
        <f>E341</f>
        <v>39519</v>
      </c>
      <c r="F340" s="63">
        <f>F341</f>
        <v>0</v>
      </c>
      <c r="G340" s="63">
        <f>G341</f>
        <v>0</v>
      </c>
      <c r="H340" s="47">
        <f>E340+F340-G340</f>
        <v>39519</v>
      </c>
    </row>
    <row r="341" spans="1:8" ht="13.5" thickBot="1">
      <c r="A341" s="155"/>
      <c r="B341" s="71"/>
      <c r="C341" s="60">
        <v>3110</v>
      </c>
      <c r="D341" s="27" t="s">
        <v>111</v>
      </c>
      <c r="E341" s="62">
        <v>39519</v>
      </c>
      <c r="F341" s="25">
        <v>0</v>
      </c>
      <c r="G341" s="25"/>
      <c r="H341" s="25">
        <f>E341+F341-G341</f>
        <v>39519</v>
      </c>
    </row>
    <row r="342" spans="1:8" ht="27" customHeight="1" thickBot="1" thickTop="1">
      <c r="A342" s="214">
        <v>900</v>
      </c>
      <c r="B342" s="262" t="s">
        <v>117</v>
      </c>
      <c r="C342" s="263"/>
      <c r="D342" s="264"/>
      <c r="E342" s="227">
        <f>SUM(E343)</f>
        <v>46158</v>
      </c>
      <c r="F342" s="166">
        <f>SUM(F343)</f>
        <v>23886</v>
      </c>
      <c r="G342" s="166">
        <f>SUM(G343)</f>
        <v>0</v>
      </c>
      <c r="H342" s="166">
        <f>SUM(H343)</f>
        <v>70044</v>
      </c>
    </row>
    <row r="343" spans="1:8" ht="13.5" thickTop="1">
      <c r="A343" s="248"/>
      <c r="B343" s="216">
        <v>90015</v>
      </c>
      <c r="C343" s="267" t="s">
        <v>52</v>
      </c>
      <c r="D343" s="241"/>
      <c r="E343" s="80">
        <f>E344</f>
        <v>46158</v>
      </c>
      <c r="F343" s="170">
        <f>SUM(F344)</f>
        <v>23886</v>
      </c>
      <c r="G343" s="170">
        <f>SUM(G344)</f>
        <v>0</v>
      </c>
      <c r="H343" s="170">
        <f>SUM(H344)</f>
        <v>70044</v>
      </c>
    </row>
    <row r="344" spans="1:8" ht="13.5" thickBot="1">
      <c r="A344" s="249"/>
      <c r="B344" s="153"/>
      <c r="C344" s="78">
        <v>4260</v>
      </c>
      <c r="D344" s="88" t="s">
        <v>88</v>
      </c>
      <c r="E344" s="130">
        <v>46158</v>
      </c>
      <c r="F344" s="175">
        <v>23886</v>
      </c>
      <c r="G344" s="175"/>
      <c r="H344" s="175">
        <f>E344+F344-G344</f>
        <v>70044</v>
      </c>
    </row>
    <row r="345" spans="1:8" ht="14.25" customHeight="1" thickBot="1" thickTop="1">
      <c r="A345" s="222"/>
      <c r="B345" s="311" t="s">
        <v>53</v>
      </c>
      <c r="C345" s="263"/>
      <c r="D345" s="312"/>
      <c r="E345" s="223">
        <f>E315+E302+E295+E291+E342</f>
        <v>1459354</v>
      </c>
      <c r="F345" s="223">
        <f>F315+F302+F295+F291+F342</f>
        <v>132165</v>
      </c>
      <c r="G345" s="223">
        <f>G315+G302+G295+G291+G342</f>
        <v>0</v>
      </c>
      <c r="H345" s="228">
        <f>H315+H302+H295+H291+H342</f>
        <v>1591519</v>
      </c>
    </row>
    <row r="346" ht="13.5" thickTop="1"/>
  </sheetData>
  <mergeCells count="178">
    <mergeCell ref="A343:A344"/>
    <mergeCell ref="C343:D343"/>
    <mergeCell ref="B345:D345"/>
    <mergeCell ref="C23:D23"/>
    <mergeCell ref="C31:D31"/>
    <mergeCell ref="C148:D148"/>
    <mergeCell ref="C245:D245"/>
    <mergeCell ref="C327:D327"/>
    <mergeCell ref="C330:D330"/>
    <mergeCell ref="C332:D332"/>
    <mergeCell ref="B342:D342"/>
    <mergeCell ref="C303:D303"/>
    <mergeCell ref="B315:D315"/>
    <mergeCell ref="C316:D316"/>
    <mergeCell ref="C325:D325"/>
    <mergeCell ref="C292:D292"/>
    <mergeCell ref="B295:D295"/>
    <mergeCell ref="C296:D296"/>
    <mergeCell ref="B302:D302"/>
    <mergeCell ref="B291:D291"/>
    <mergeCell ref="A288:H288"/>
    <mergeCell ref="A287:H287"/>
    <mergeCell ref="A286:H286"/>
    <mergeCell ref="C239:D239"/>
    <mergeCell ref="C241:D241"/>
    <mergeCell ref="C243:D243"/>
    <mergeCell ref="B233:D233"/>
    <mergeCell ref="A234:A237"/>
    <mergeCell ref="C234:D234"/>
    <mergeCell ref="C237:D237"/>
    <mergeCell ref="B225:D225"/>
    <mergeCell ref="C226:D226"/>
    <mergeCell ref="B228:D228"/>
    <mergeCell ref="C229:D229"/>
    <mergeCell ref="A218:H218"/>
    <mergeCell ref="A219:H219"/>
    <mergeCell ref="B222:D222"/>
    <mergeCell ref="C223:D223"/>
    <mergeCell ref="D213:E213"/>
    <mergeCell ref="F213:H213"/>
    <mergeCell ref="F214:H214"/>
    <mergeCell ref="D211:E211"/>
    <mergeCell ref="F211:H211"/>
    <mergeCell ref="D212:E212"/>
    <mergeCell ref="F212:H212"/>
    <mergeCell ref="F208:H208"/>
    <mergeCell ref="D209:E209"/>
    <mergeCell ref="F209:H209"/>
    <mergeCell ref="D210:E210"/>
    <mergeCell ref="F210:H210"/>
    <mergeCell ref="B184:D184"/>
    <mergeCell ref="C185:D185"/>
    <mergeCell ref="B187:D187"/>
    <mergeCell ref="D208:E208"/>
    <mergeCell ref="B175:D175"/>
    <mergeCell ref="A176:A183"/>
    <mergeCell ref="C176:D176"/>
    <mergeCell ref="B177:B179"/>
    <mergeCell ref="C181:D181"/>
    <mergeCell ref="B182:B183"/>
    <mergeCell ref="B164:D164"/>
    <mergeCell ref="A165:A174"/>
    <mergeCell ref="C165:D165"/>
    <mergeCell ref="C168:D168"/>
    <mergeCell ref="C173:D173"/>
    <mergeCell ref="C170:D170"/>
    <mergeCell ref="B247:D247"/>
    <mergeCell ref="F284:H284"/>
    <mergeCell ref="F280:H280"/>
    <mergeCell ref="F281:H281"/>
    <mergeCell ref="F282:H282"/>
    <mergeCell ref="F283:H283"/>
    <mergeCell ref="C248:D248"/>
    <mergeCell ref="B250:D250"/>
    <mergeCell ref="F278:H278"/>
    <mergeCell ref="F279:H279"/>
    <mergeCell ref="B150:D150"/>
    <mergeCell ref="C162:D162"/>
    <mergeCell ref="A217:H217"/>
    <mergeCell ref="C151:D151"/>
    <mergeCell ref="B154:D154"/>
    <mergeCell ref="C155:D155"/>
    <mergeCell ref="A158:A163"/>
    <mergeCell ref="C158:D158"/>
    <mergeCell ref="B159:B161"/>
    <mergeCell ref="C159:C161"/>
    <mergeCell ref="E139:E140"/>
    <mergeCell ref="F139:F140"/>
    <mergeCell ref="G139:G140"/>
    <mergeCell ref="H139:H140"/>
    <mergeCell ref="A137:A147"/>
    <mergeCell ref="C137:D137"/>
    <mergeCell ref="B138:B142"/>
    <mergeCell ref="C139:C140"/>
    <mergeCell ref="C143:D143"/>
    <mergeCell ref="B133:D133"/>
    <mergeCell ref="A134:A135"/>
    <mergeCell ref="C134:D134"/>
    <mergeCell ref="B136:D136"/>
    <mergeCell ref="B128:D128"/>
    <mergeCell ref="A129:A132"/>
    <mergeCell ref="C129:D129"/>
    <mergeCell ref="B130:B131"/>
    <mergeCell ref="H124:H125"/>
    <mergeCell ref="C123:D123"/>
    <mergeCell ref="E124:E125"/>
    <mergeCell ref="F124:F125"/>
    <mergeCell ref="G124:G125"/>
    <mergeCell ref="B120:D120"/>
    <mergeCell ref="A121:A127"/>
    <mergeCell ref="C121:D121"/>
    <mergeCell ref="H116:H117"/>
    <mergeCell ref="A118:A119"/>
    <mergeCell ref="C118:D118"/>
    <mergeCell ref="A116:A117"/>
    <mergeCell ref="B116:D117"/>
    <mergeCell ref="E116:E117"/>
    <mergeCell ref="F116:F117"/>
    <mergeCell ref="G116:G117"/>
    <mergeCell ref="B113:D113"/>
    <mergeCell ref="A114:A115"/>
    <mergeCell ref="C114:D114"/>
    <mergeCell ref="B107:D107"/>
    <mergeCell ref="A108:A110"/>
    <mergeCell ref="C108:D108"/>
    <mergeCell ref="B109:B110"/>
    <mergeCell ref="C103:D103"/>
    <mergeCell ref="C105:D105"/>
    <mergeCell ref="C100:D100"/>
    <mergeCell ref="A95:H95"/>
    <mergeCell ref="A96:H96"/>
    <mergeCell ref="B99:D99"/>
    <mergeCell ref="F90:H90"/>
    <mergeCell ref="F91:H91"/>
    <mergeCell ref="F92:H92"/>
    <mergeCell ref="A93:E93"/>
    <mergeCell ref="F93:H93"/>
    <mergeCell ref="A87:E87"/>
    <mergeCell ref="F87:H87"/>
    <mergeCell ref="F88:H88"/>
    <mergeCell ref="F89:H89"/>
    <mergeCell ref="B41:D41"/>
    <mergeCell ref="C42:D42"/>
    <mergeCell ref="C46:D46"/>
    <mergeCell ref="C44:D44"/>
    <mergeCell ref="C39:D39"/>
    <mergeCell ref="A36:A37"/>
    <mergeCell ref="C36:D36"/>
    <mergeCell ref="B33:D33"/>
    <mergeCell ref="C34:D34"/>
    <mergeCell ref="B25:D25"/>
    <mergeCell ref="C26:D26"/>
    <mergeCell ref="C29:D29"/>
    <mergeCell ref="B20:D20"/>
    <mergeCell ref="A21:A22"/>
    <mergeCell ref="C21:D21"/>
    <mergeCell ref="B14:D14"/>
    <mergeCell ref="C15:D15"/>
    <mergeCell ref="B17:D17"/>
    <mergeCell ref="C18:D18"/>
    <mergeCell ref="A10:H10"/>
    <mergeCell ref="A11:H11"/>
    <mergeCell ref="A8:E8"/>
    <mergeCell ref="F8:H8"/>
    <mergeCell ref="A9:E9"/>
    <mergeCell ref="F9:H9"/>
    <mergeCell ref="F5:H5"/>
    <mergeCell ref="F6:H6"/>
    <mergeCell ref="A7:E7"/>
    <mergeCell ref="F7:H7"/>
    <mergeCell ref="A3:E3"/>
    <mergeCell ref="F3:H3"/>
    <mergeCell ref="A4:E4"/>
    <mergeCell ref="F4:H4"/>
    <mergeCell ref="A1:E1"/>
    <mergeCell ref="F1:H1"/>
    <mergeCell ref="A2:E2"/>
    <mergeCell ref="F2:H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2004-11-29T07:25:31Z</cp:lastPrinted>
  <dcterms:created xsi:type="dcterms:W3CDTF">2004-11-22T10:51:16Z</dcterms:created>
  <dcterms:modified xsi:type="dcterms:W3CDTF">2005-02-21T09:33:46Z</dcterms:modified>
  <cp:category/>
  <cp:version/>
  <cp:contentType/>
  <cp:contentStatus/>
</cp:coreProperties>
</file>