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<sst xmlns="http://schemas.openxmlformats.org/spreadsheetml/2006/main" count="237" uniqueCount="119">
  <si>
    <t xml:space="preserve"> </t>
  </si>
  <si>
    <t>Załącznik Nr 6</t>
  </si>
  <si>
    <t xml:space="preserve">w sprawie zmiany budżetu </t>
  </si>
  <si>
    <t xml:space="preserve">Gminy na rok 2005. </t>
  </si>
  <si>
    <t xml:space="preserve">Plan finansowy inwestycji na 2005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</si>
  <si>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</si>
  <si>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</si>
  <si>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</si>
  <si>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</si>
  <si>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</si>
  <si>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</si>
  <si>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</si>
  <si>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>Rozdz.</t>
  </si>
  <si>
    <t xml:space="preserve">do 2004r. </t>
  </si>
  <si>
    <t xml:space="preserve">2005r. </t>
  </si>
  <si>
    <t xml:space="preserve">Zobowiązania z 2004r. </t>
  </si>
  <si>
    <t xml:space="preserve">Środki własne </t>
  </si>
  <si>
    <t xml:space="preserve">Środki SPO Restr. Sekt. Żywn. </t>
  </si>
  <si>
    <t>Środki ZPORR i Budżet państwa</t>
  </si>
  <si>
    <t>Kredyt "K" Pożyczka "P"</t>
  </si>
  <si>
    <t>Dotacja PFOŚ, GFOŚ , FOGR, EFRWP, Wojewody inne j.s.t</t>
  </si>
  <si>
    <t xml:space="preserve">MENiS środki z dopłat </t>
  </si>
  <si>
    <t xml:space="preserve">Grupa budowlana </t>
  </si>
  <si>
    <t xml:space="preserve">Pozostało do wykoania </t>
  </si>
  <si>
    <t>zobowiązania na 2006 rok</t>
  </si>
  <si>
    <t>01010</t>
  </si>
  <si>
    <t xml:space="preserve">Sieć wodociągowa I etap Nowa Chełmża </t>
  </si>
  <si>
    <t xml:space="preserve">Sieć wodociągowa Grzywna - osiedle </t>
  </si>
  <si>
    <t xml:space="preserve">Sieć wodociągowa Zalesie </t>
  </si>
  <si>
    <t xml:space="preserve">Modernizacja SUW Nawra </t>
  </si>
  <si>
    <t>"Modernizacja infrastr. wodoc. w celu poprawy jakości wody w Gminie Chełmża" - etap I w tym : "Sieć wodociągowa wymiana rur azbestowo-cementowych na PCV Kończewice - centrum", Skąpe, Kończewice - Ogrodniki, Browina</t>
  </si>
  <si>
    <t>2004 - 2006</t>
  </si>
  <si>
    <t>*</t>
  </si>
  <si>
    <t>Dodatkowe przyłącza</t>
  </si>
  <si>
    <t>ZPORR Projekt Nr 2a- etap II "Modernizacja SUW Morczyny"</t>
  </si>
  <si>
    <t>2005 - 2006</t>
  </si>
  <si>
    <t>01036</t>
  </si>
  <si>
    <t xml:space="preserve">SPO - działanie 2.3 "Odnowa wsi oraz zachowanie i ochrona dziedzictwa kulturowego" </t>
  </si>
  <si>
    <t>2005- 2006</t>
  </si>
  <si>
    <t>Razem dz. 010</t>
  </si>
  <si>
    <t>60016</t>
  </si>
  <si>
    <t>Przebudowa drogi Nr 004 Skąpe - Dziemiony 2,28 km</t>
  </si>
  <si>
    <t>2004-2005</t>
  </si>
  <si>
    <t xml:space="preserve">K </t>
  </si>
  <si>
    <t>materiał</t>
  </si>
  <si>
    <t xml:space="preserve">ZPORR Projekt Nr 3 - "Budowa dróg ułatwiających dostępność do podst. usług oraz ważnych gospodarczo rejonów Gminy Chełmża" - etap I w tym: </t>
  </si>
  <si>
    <t>Budowa drogi Nr 009 w miejscowości Liznowo, Browina Brąchnówko (Nr 023, 024,026), Mirakowo - Zalesie (Nr 030)</t>
  </si>
  <si>
    <t>Ułożenie chodników w miejscowości Głuchowo</t>
  </si>
  <si>
    <t xml:space="preserve">Wykonanie dokumentacji na ułożenie chodników </t>
  </si>
  <si>
    <t>Razem dz. 600</t>
  </si>
  <si>
    <t>63003</t>
  </si>
  <si>
    <t>Razem dz. 630</t>
  </si>
  <si>
    <t>70005</t>
  </si>
  <si>
    <t xml:space="preserve">Adaptacja budowy (hotel w Kończewicach) na mieszkania </t>
  </si>
  <si>
    <t>2003   2005</t>
  </si>
  <si>
    <t xml:space="preserve">Zakup domku na cele gastronomiczno - handlowe </t>
  </si>
  <si>
    <t xml:space="preserve">Zakup domku letniskowego </t>
  </si>
  <si>
    <t>Zakup gruntów pod przepompownie</t>
  </si>
  <si>
    <t xml:space="preserve">Wykonanie dokumentacji budynku mieszkalnego - osiedle Browina </t>
  </si>
  <si>
    <t xml:space="preserve">Wykonanie dokumentacji budynku socjalnego </t>
  </si>
  <si>
    <t>Razem dz. 700</t>
  </si>
  <si>
    <t>75023</t>
  </si>
  <si>
    <t xml:space="preserve">Zakupy inwestycyjne (komputery) </t>
  </si>
  <si>
    <t xml:space="preserve">Wykonanie dokumentacji rozbudowy budynku Urzędu Gminy </t>
  </si>
  <si>
    <t>Razem dz. 750</t>
  </si>
  <si>
    <t>80101</t>
  </si>
  <si>
    <t xml:space="preserve">Remont dachu i łącznika w SP Kończewice </t>
  </si>
  <si>
    <t>80110</t>
  </si>
  <si>
    <t xml:space="preserve">Budowa sali gimnastycznej przy Gimnazjum w Głuchowie </t>
  </si>
  <si>
    <t>2002    2005</t>
  </si>
  <si>
    <t xml:space="preserve">Budowa sali gimnastycznej przy Gimnazjum w Pluskowęsach </t>
  </si>
  <si>
    <t>2002     2005</t>
  </si>
  <si>
    <t xml:space="preserve">Rozbudowa Gimnazjum Pluskowęsy </t>
  </si>
  <si>
    <t xml:space="preserve">ZPORR Nr 4 - "Rozwój zaplecza sportowego szkół gimnazjalnych Gminy Chełmża" w tym: </t>
  </si>
  <si>
    <t>"Budowa zaplecza socjalno sanitarnego sali gimnastycznej oraz boiska przy Gimnazjum Głuchowo i Gimnazjum Pluskowęsy"</t>
  </si>
  <si>
    <t xml:space="preserve">Zakup gruntów pod boisko szkolne </t>
  </si>
  <si>
    <t xml:space="preserve">Zakup autobusów </t>
  </si>
  <si>
    <t xml:space="preserve">Modernizacja autobusów </t>
  </si>
  <si>
    <t>Razem dz. 801</t>
  </si>
  <si>
    <t>ZPORR - PROJEKT "Polepszenie jakości usług poprzez modernizację budynku SPOZ w Zelgnie i zakup wyposażenia "</t>
  </si>
  <si>
    <t xml:space="preserve">Zakup sprzętu rehabilitacyjnego dla SPOZ w Zelgnie </t>
  </si>
  <si>
    <t>Razem dz. 851</t>
  </si>
  <si>
    <t xml:space="preserve">Zakupy inwestycyjne  </t>
  </si>
  <si>
    <t>Razem dz. 852</t>
  </si>
  <si>
    <t>Budowa sieci kanalizacji sanitarnej w miejscowości Grzywna (osiedle)</t>
  </si>
  <si>
    <t xml:space="preserve">"Budowa sieci kanalizacji sanitarnej Browina - Kończewice", Głuchowo - Windak - Kończewice </t>
  </si>
  <si>
    <t>ZPORR Projekt Nr 1a - etap II "budowa sieci kanalizacji sanitarnej Nawra - Kończewice, Zalesie - Pluskowęsy - Zelgno"</t>
  </si>
  <si>
    <t>2005-2006</t>
  </si>
  <si>
    <t>90004</t>
  </si>
  <si>
    <t>Utrzymanie terenów zielonych na terenie Gminy Chełmża - zakup sprzętu</t>
  </si>
  <si>
    <t xml:space="preserve">PFOŚ i GW   </t>
  </si>
  <si>
    <t xml:space="preserve">Utrzymanie terenów zieleni - zakup ciągnika </t>
  </si>
  <si>
    <t>90015</t>
  </si>
  <si>
    <t xml:space="preserve">Budowa przyłączy kablowych - domki letniskowe Zalesie </t>
  </si>
  <si>
    <t>Razem dz. 900</t>
  </si>
  <si>
    <t>Wykonanie dokumentacji budowy świetlicy w miejscowości Dźwierzno</t>
  </si>
  <si>
    <t>Razem dz. 921</t>
  </si>
  <si>
    <t xml:space="preserve">Ogółem : </t>
  </si>
  <si>
    <t xml:space="preserve">                   W planie wydatków nie ujęto : </t>
  </si>
  <si>
    <t xml:space="preserve">                   zobowiązanie na 2006r.                                                     220.000 zł </t>
  </si>
  <si>
    <t xml:space="preserve">                   Dotacja PFOŚ i GW : 50.000 zł   =                                      50.000 zł </t>
  </si>
  <si>
    <t xml:space="preserve">                  Grupa budowlana                                                                104.000 zł </t>
  </si>
  <si>
    <t xml:space="preserve">                   Razem :                                                                           374.000 zł </t>
  </si>
  <si>
    <t>Zwiększono podatek rolny o 180.109 zł (na projekt "Polepszenie usług w SPOZ w Zelgnie).</t>
  </si>
  <si>
    <t xml:space="preserve">Rady Gminy Chełmża </t>
  </si>
  <si>
    <t xml:space="preserve">z dnia 28 listopada  2005r. </t>
  </si>
  <si>
    <t xml:space="preserve">Zagospodarowanie turystyczne rejonu Zalesie i stworzenie Parku Kulturowego na Jeziorem Grodzińskim </t>
  </si>
  <si>
    <t>75022</t>
  </si>
  <si>
    <t xml:space="preserve">Środki Mechanizmu Finansowego EOG </t>
  </si>
  <si>
    <t>2005/ 2006</t>
  </si>
  <si>
    <t xml:space="preserve">Wykonanie ogrodzenia ter. kom. w Nawrze </t>
  </si>
  <si>
    <t xml:space="preserve">Wykonanie oświetlenia Skąpe </t>
  </si>
  <si>
    <t xml:space="preserve">Wykonanie oświetlenia Strużal </t>
  </si>
  <si>
    <t xml:space="preserve">Przygotowanie dokumentacji </t>
  </si>
  <si>
    <t xml:space="preserve">Głuchowo </t>
  </si>
  <si>
    <t xml:space="preserve">Brąchnówko </t>
  </si>
  <si>
    <t xml:space="preserve">Kończewice </t>
  </si>
  <si>
    <t xml:space="preserve">Nawra </t>
  </si>
  <si>
    <t>do Uchwały XLV/363/05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</si>
</sst>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49" fontId="5" fillId="0" borderId="4" xfId="0" applyNumberFormat="1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2" xfId="15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vertical="center"/>
    </xf>
    <xf numFmtId="164" fontId="5" fillId="0" borderId="5" xfId="15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3" xfId="15" applyNumberFormat="1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6" xfId="15" applyNumberFormat="1" applyFont="1" applyFill="1" applyBorder="1" applyAlignment="1">
      <alignment horizontal="left" vertical="top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2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2" fontId="5" fillId="0" borderId="5" xfId="15" applyNumberFormat="1" applyFont="1" applyFill="1" applyBorder="1" applyAlignment="1">
      <alignment horizontal="center" vertical="center" wrapText="1"/>
    </xf>
    <xf numFmtId="2" fontId="5" fillId="0" borderId="7" xfId="15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top" wrapText="1"/>
    </xf>
    <xf numFmtId="164" fontId="5" fillId="0" borderId="7" xfId="15" applyNumberFormat="1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left" vertical="center" wrapText="1"/>
    </xf>
    <xf numFmtId="164" fontId="5" fillId="0" borderId="2" xfId="15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/>
    </xf>
    <xf numFmtId="164" fontId="4" fillId="0" borderId="2" xfId="15" applyNumberFormat="1" applyFont="1" applyFill="1" applyBorder="1" applyAlignment="1">
      <alignment horizontal="center" vertical="center"/>
    </xf>
    <xf numFmtId="2" fontId="5" fillId="0" borderId="5" xfId="15" applyNumberFormat="1" applyFont="1" applyFill="1" applyBorder="1" applyAlignment="1">
      <alignment horizontal="center" vertical="center" wrapText="1"/>
    </xf>
    <xf numFmtId="2" fontId="5" fillId="0" borderId="2" xfId="15" applyNumberFormat="1" applyFont="1" applyFill="1" applyBorder="1" applyAlignment="1">
      <alignment horizontal="left" vertical="center" wrapText="1"/>
    </xf>
    <xf numFmtId="2" fontId="5" fillId="0" borderId="2" xfId="15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left" vertical="center" wrapText="1"/>
    </xf>
    <xf numFmtId="2" fontId="5" fillId="0" borderId="1" xfId="15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top" wrapText="1"/>
    </xf>
    <xf numFmtId="2" fontId="5" fillId="0" borderId="4" xfId="15" applyNumberFormat="1" applyFont="1" applyFill="1" applyBorder="1" applyAlignment="1">
      <alignment horizontal="left" vertical="center" wrapText="1"/>
    </xf>
    <xf numFmtId="2" fontId="5" fillId="0" borderId="4" xfId="15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5" fillId="0" borderId="8" xfId="15" applyNumberFormat="1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15" applyNumberFormat="1" applyFont="1" applyFill="1" applyBorder="1" applyAlignment="1">
      <alignment horizontal="left" vertical="top" wrapText="1"/>
    </xf>
    <xf numFmtId="164" fontId="5" fillId="0" borderId="2" xfId="15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3" xfId="15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top"/>
    </xf>
    <xf numFmtId="164" fontId="4" fillId="0" borderId="4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2" fontId="5" fillId="0" borderId="7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15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15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15" applyNumberFormat="1" applyFont="1" applyFill="1" applyBorder="1" applyAlignment="1">
      <alignment horizontal="left" vertical="center" wrapText="1"/>
    </xf>
    <xf numFmtId="2" fontId="5" fillId="0" borderId="7" xfId="15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Border="1" applyAlignment="1">
      <alignment horizontal="center"/>
    </xf>
    <xf numFmtId="164" fontId="5" fillId="0" borderId="4" xfId="15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15" applyNumberFormat="1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1" xfId="15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164" fontId="5" fillId="0" borderId="7" xfId="15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5" xfId="15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" fontId="5" fillId="0" borderId="3" xfId="15" applyNumberFormat="1" applyFont="1" applyFill="1" applyBorder="1" applyAlignment="1">
      <alignment horizontal="center" vertical="center" wrapText="1"/>
    </xf>
    <xf numFmtId="2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E95">
      <selection activeCell="N101" sqref="N101:N104"/>
    </sheetView>
  </sheetViews>
  <sheetFormatPr defaultColWidth="9.00390625" defaultRowHeight="12.75"/>
  <cols>
    <col min="1" max="1" width="6.625" style="0" customWidth="1"/>
    <col min="2" max="2" width="19.875" style="0" customWidth="1"/>
    <col min="3" max="3" width="6.25390625" style="0" customWidth="1"/>
    <col min="4" max="4" width="10.00390625" style="0" customWidth="1"/>
    <col min="5" max="5" width="8.875" style="0" customWidth="1"/>
    <col min="7" max="7" width="7.875" style="0" customWidth="1"/>
    <col min="9" max="9" width="7.25390625" style="0" customWidth="1"/>
    <col min="12" max="12" width="7.625" style="0" customWidth="1"/>
    <col min="13" max="13" width="8.00390625" style="0" customWidth="1"/>
    <col min="14" max="14" width="8.25390625" style="0" customWidth="1"/>
    <col min="15" max="15" width="9.875" style="0" customWidth="1"/>
    <col min="16" max="16" width="8.00390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50" t="s">
        <v>1</v>
      </c>
      <c r="N1" s="150"/>
      <c r="O1" s="150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0" t="s">
        <v>118</v>
      </c>
      <c r="N2" s="150"/>
      <c r="O2" s="150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0" t="s">
        <v>104</v>
      </c>
      <c r="N3" s="150"/>
      <c r="O3" s="150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0" t="s">
        <v>105</v>
      </c>
      <c r="N4" s="150"/>
      <c r="O4" s="150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50" t="s">
        <v>2</v>
      </c>
      <c r="N5" s="150"/>
      <c r="O5" s="150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50" t="s">
        <v>3</v>
      </c>
      <c r="N6" s="150"/>
      <c r="O6" s="15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</row>
    <row r="8" spans="1:15" ht="15.75">
      <c r="A8" s="151" t="s">
        <v>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5"/>
    </row>
    <row r="9" spans="1:15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6" ht="19.5">
      <c r="A11" s="6" t="s">
        <v>5</v>
      </c>
      <c r="B11" s="152" t="s">
        <v>6</v>
      </c>
      <c r="C11" s="152" t="s">
        <v>7</v>
      </c>
      <c r="D11" s="152" t="s">
        <v>8</v>
      </c>
      <c r="E11" s="6" t="s">
        <v>9</v>
      </c>
      <c r="F11" s="6" t="s">
        <v>10</v>
      </c>
      <c r="G11" s="6"/>
      <c r="H11" s="154" t="s">
        <v>11</v>
      </c>
      <c r="I11" s="155"/>
      <c r="J11" s="155"/>
      <c r="K11" s="155"/>
      <c r="L11" s="155"/>
      <c r="M11" s="155"/>
      <c r="N11" s="155"/>
      <c r="O11" s="155"/>
      <c r="P11" s="156"/>
    </row>
    <row r="12" spans="1:16" ht="68.25">
      <c r="A12" s="6" t="s">
        <v>12</v>
      </c>
      <c r="B12" s="153"/>
      <c r="C12" s="153"/>
      <c r="D12" s="153"/>
      <c r="E12" s="6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6" t="s">
        <v>22</v>
      </c>
      <c r="O12" s="6" t="s">
        <v>23</v>
      </c>
      <c r="P12" s="8" t="s">
        <v>24</v>
      </c>
    </row>
    <row r="13" spans="1:16" ht="19.5">
      <c r="A13" s="9" t="s">
        <v>25</v>
      </c>
      <c r="B13" s="10" t="s">
        <v>26</v>
      </c>
      <c r="C13" s="11">
        <v>2005</v>
      </c>
      <c r="D13" s="12">
        <v>29000</v>
      </c>
      <c r="E13" s="11"/>
      <c r="F13" s="11">
        <v>29000</v>
      </c>
      <c r="G13" s="11"/>
      <c r="H13" s="12">
        <v>29000</v>
      </c>
      <c r="I13" s="11"/>
      <c r="J13" s="11"/>
      <c r="K13" s="11"/>
      <c r="L13" s="11"/>
      <c r="M13" s="11"/>
      <c r="N13" s="11"/>
      <c r="O13" s="11"/>
      <c r="P13" s="13"/>
    </row>
    <row r="14" spans="1:16" ht="19.5">
      <c r="A14" s="157"/>
      <c r="B14" s="10" t="s">
        <v>27</v>
      </c>
      <c r="C14" s="11">
        <v>2005</v>
      </c>
      <c r="D14" s="12">
        <v>14000</v>
      </c>
      <c r="E14" s="11"/>
      <c r="F14" s="11">
        <v>14000</v>
      </c>
      <c r="G14" s="11"/>
      <c r="H14" s="12">
        <v>14000</v>
      </c>
      <c r="I14" s="11"/>
      <c r="J14" s="11"/>
      <c r="K14" s="11"/>
      <c r="L14" s="11"/>
      <c r="M14" s="11"/>
      <c r="N14" s="11"/>
      <c r="O14" s="11"/>
      <c r="P14" s="13"/>
    </row>
    <row r="15" spans="1:16" ht="12.75">
      <c r="A15" s="158"/>
      <c r="B15" s="10" t="s">
        <v>28</v>
      </c>
      <c r="C15" s="11">
        <v>2005</v>
      </c>
      <c r="D15" s="12">
        <v>10500</v>
      </c>
      <c r="E15" s="11"/>
      <c r="F15" s="11">
        <v>10500</v>
      </c>
      <c r="G15" s="11"/>
      <c r="H15" s="12">
        <v>10500</v>
      </c>
      <c r="I15" s="11"/>
      <c r="J15" s="11"/>
      <c r="K15" s="11"/>
      <c r="L15" s="11"/>
      <c r="M15" s="11"/>
      <c r="N15" s="11"/>
      <c r="O15" s="11"/>
      <c r="P15" s="13"/>
    </row>
    <row r="16" spans="1:16" ht="12.75">
      <c r="A16" s="159"/>
      <c r="B16" s="10" t="s">
        <v>29</v>
      </c>
      <c r="C16" s="11">
        <v>2005</v>
      </c>
      <c r="D16" s="12">
        <v>48000</v>
      </c>
      <c r="E16" s="11"/>
      <c r="F16" s="12">
        <v>48000</v>
      </c>
      <c r="G16" s="11"/>
      <c r="H16" s="12">
        <v>48000</v>
      </c>
      <c r="I16" s="11"/>
      <c r="J16" s="11"/>
      <c r="K16" s="11"/>
      <c r="L16" s="11"/>
      <c r="M16" s="11"/>
      <c r="N16" s="11"/>
      <c r="O16" s="11"/>
      <c r="P16" s="13"/>
    </row>
    <row r="17" spans="1:16" ht="48.75" customHeight="1">
      <c r="A17" s="157" t="s">
        <v>25</v>
      </c>
      <c r="B17" s="160" t="s">
        <v>30</v>
      </c>
      <c r="C17" s="162" t="s">
        <v>31</v>
      </c>
      <c r="D17" s="164">
        <v>1417000</v>
      </c>
      <c r="E17" s="164">
        <v>66800</v>
      </c>
      <c r="F17" s="164">
        <v>440000</v>
      </c>
      <c r="G17" s="164">
        <v>0</v>
      </c>
      <c r="H17" s="16" t="s">
        <v>32</v>
      </c>
      <c r="I17" s="164">
        <v>0</v>
      </c>
      <c r="J17" s="15">
        <v>0</v>
      </c>
      <c r="K17" s="17" t="s">
        <v>0</v>
      </c>
      <c r="L17" s="162"/>
      <c r="M17" s="162"/>
      <c r="N17" s="162"/>
      <c r="O17" s="164">
        <v>910200</v>
      </c>
      <c r="P17" s="168"/>
    </row>
    <row r="18" spans="1:16" ht="40.5" customHeight="1">
      <c r="A18" s="159"/>
      <c r="B18" s="161"/>
      <c r="C18" s="163"/>
      <c r="D18" s="165"/>
      <c r="E18" s="165"/>
      <c r="F18" s="165"/>
      <c r="G18" s="165"/>
      <c r="H18" s="7">
        <v>100000</v>
      </c>
      <c r="I18" s="165"/>
      <c r="J18" s="19">
        <v>0</v>
      </c>
      <c r="K18" s="19">
        <v>340000</v>
      </c>
      <c r="L18" s="163"/>
      <c r="M18" s="163"/>
      <c r="N18" s="163"/>
      <c r="O18" s="165"/>
      <c r="P18" s="169"/>
    </row>
    <row r="19" spans="1:16" ht="16.5" customHeight="1">
      <c r="A19" s="21"/>
      <c r="B19" s="22" t="s">
        <v>33</v>
      </c>
      <c r="C19" s="23"/>
      <c r="D19" s="24">
        <v>20000</v>
      </c>
      <c r="E19" s="24"/>
      <c r="F19" s="24">
        <v>20000</v>
      </c>
      <c r="G19" s="24"/>
      <c r="H19" s="25">
        <v>20000</v>
      </c>
      <c r="I19" s="24"/>
      <c r="J19" s="24"/>
      <c r="K19" s="24"/>
      <c r="L19" s="23"/>
      <c r="M19" s="23"/>
      <c r="N19" s="23"/>
      <c r="O19" s="24"/>
      <c r="P19" s="26"/>
    </row>
    <row r="20" spans="1:16" ht="12.75">
      <c r="A20" s="158"/>
      <c r="B20" s="170" t="s">
        <v>34</v>
      </c>
      <c r="C20" s="167" t="s">
        <v>35</v>
      </c>
      <c r="D20" s="166">
        <v>1217781</v>
      </c>
      <c r="E20" s="166">
        <v>23510</v>
      </c>
      <c r="F20" s="166">
        <v>316267</v>
      </c>
      <c r="G20" s="166"/>
      <c r="H20" s="166">
        <v>98537</v>
      </c>
      <c r="I20" s="166"/>
      <c r="J20" s="29">
        <v>186604</v>
      </c>
      <c r="K20" s="166"/>
      <c r="L20" s="167"/>
      <c r="M20" s="167"/>
      <c r="N20" s="167"/>
      <c r="O20" s="166">
        <v>878004</v>
      </c>
      <c r="P20" s="171"/>
    </row>
    <row r="21" spans="1:16" ht="24" customHeight="1">
      <c r="A21" s="159"/>
      <c r="B21" s="161"/>
      <c r="C21" s="163"/>
      <c r="D21" s="165"/>
      <c r="E21" s="165"/>
      <c r="F21" s="165"/>
      <c r="G21" s="165"/>
      <c r="H21" s="165"/>
      <c r="I21" s="165"/>
      <c r="J21" s="29">
        <v>31126</v>
      </c>
      <c r="K21" s="165"/>
      <c r="L21" s="163"/>
      <c r="M21" s="163"/>
      <c r="N21" s="163"/>
      <c r="O21" s="165"/>
      <c r="P21" s="169"/>
    </row>
    <row r="22" spans="1:16" ht="19.5">
      <c r="A22" s="6" t="s">
        <v>5</v>
      </c>
      <c r="B22" s="152" t="s">
        <v>6</v>
      </c>
      <c r="C22" s="152" t="s">
        <v>7</v>
      </c>
      <c r="D22" s="152" t="s">
        <v>8</v>
      </c>
      <c r="E22" s="6" t="s">
        <v>9</v>
      </c>
      <c r="F22" s="6" t="s">
        <v>10</v>
      </c>
      <c r="G22" s="6"/>
      <c r="H22" s="172" t="s">
        <v>11</v>
      </c>
      <c r="I22" s="172"/>
      <c r="J22" s="172"/>
      <c r="K22" s="172"/>
      <c r="L22" s="172"/>
      <c r="M22" s="172"/>
      <c r="N22" s="172"/>
      <c r="O22" s="172"/>
      <c r="P22" s="13"/>
    </row>
    <row r="23" spans="1:16" ht="68.25">
      <c r="A23" s="6" t="s">
        <v>12</v>
      </c>
      <c r="B23" s="153"/>
      <c r="C23" s="153"/>
      <c r="D23" s="153"/>
      <c r="E23" s="6" t="s">
        <v>13</v>
      </c>
      <c r="F23" s="6" t="s">
        <v>14</v>
      </c>
      <c r="G23" s="6" t="s">
        <v>15</v>
      </c>
      <c r="H23" s="6" t="s">
        <v>16</v>
      </c>
      <c r="I23" s="6" t="s">
        <v>17</v>
      </c>
      <c r="J23" s="6" t="s">
        <v>18</v>
      </c>
      <c r="K23" s="6" t="s">
        <v>19</v>
      </c>
      <c r="L23" s="6" t="s">
        <v>20</v>
      </c>
      <c r="M23" s="6" t="s">
        <v>21</v>
      </c>
      <c r="N23" s="6" t="s">
        <v>22</v>
      </c>
      <c r="O23" s="6" t="s">
        <v>23</v>
      </c>
      <c r="P23" s="8" t="s">
        <v>24</v>
      </c>
    </row>
    <row r="24" spans="1:16" ht="12.75">
      <c r="A24" s="157" t="s">
        <v>36</v>
      </c>
      <c r="B24" s="160" t="s">
        <v>37</v>
      </c>
      <c r="C24" s="162" t="s">
        <v>38</v>
      </c>
      <c r="D24" s="164">
        <v>1124000</v>
      </c>
      <c r="E24" s="164">
        <v>71953</v>
      </c>
      <c r="F24" s="164">
        <v>17047</v>
      </c>
      <c r="G24" s="164">
        <v>0</v>
      </c>
      <c r="H24" s="164">
        <v>17047</v>
      </c>
      <c r="I24" s="15" t="s">
        <v>0</v>
      </c>
      <c r="J24" s="15" t="s">
        <v>0</v>
      </c>
      <c r="K24" s="15" t="s">
        <v>0</v>
      </c>
      <c r="L24" s="15"/>
      <c r="M24" s="162"/>
      <c r="N24" s="162"/>
      <c r="O24" s="135">
        <v>1035000</v>
      </c>
      <c r="P24" s="168"/>
    </row>
    <row r="25" spans="1:16" ht="23.25" customHeight="1" thickBot="1">
      <c r="A25" s="173"/>
      <c r="B25" s="174"/>
      <c r="C25" s="133"/>
      <c r="D25" s="134"/>
      <c r="E25" s="134"/>
      <c r="F25" s="134"/>
      <c r="G25" s="134"/>
      <c r="H25" s="134"/>
      <c r="I25" s="34">
        <v>0</v>
      </c>
      <c r="J25" s="34">
        <v>0</v>
      </c>
      <c r="K25" s="35">
        <v>0</v>
      </c>
      <c r="L25" s="34"/>
      <c r="M25" s="133"/>
      <c r="N25" s="133"/>
      <c r="O25" s="136"/>
      <c r="P25" s="137"/>
    </row>
    <row r="26" spans="1:16" ht="14.25" thickBot="1" thickTop="1">
      <c r="A26" s="38"/>
      <c r="B26" s="39" t="s">
        <v>39</v>
      </c>
      <c r="C26" s="39"/>
      <c r="D26" s="42">
        <f>D24+D20+D19+D17+D16+D15+D14+D13</f>
        <v>3880281</v>
      </c>
      <c r="E26" s="42">
        <f>E24+E20+E19+E17+E16+E15+E14+E13</f>
        <v>162263</v>
      </c>
      <c r="F26" s="42">
        <f>F24+F20+F19+F17+F16+F15+F14+F13</f>
        <v>894814</v>
      </c>
      <c r="G26" s="42">
        <f>G24+G20+G19+G17+G16+G15+G14+G13</f>
        <v>0</v>
      </c>
      <c r="H26" s="42">
        <f>H24+H20+H19+H18+H16+H15+H14+H13</f>
        <v>337084</v>
      </c>
      <c r="I26" s="42">
        <f>I25+I20+I19+I17+I16+I15+I14+I13</f>
        <v>0</v>
      </c>
      <c r="J26" s="42">
        <f>J25+J21+J20+J19+J18+J17+J16+J15+J14+J13</f>
        <v>217730</v>
      </c>
      <c r="K26" s="42">
        <f>K25+K19+K18+K16+K15+K14+K13</f>
        <v>340000</v>
      </c>
      <c r="L26" s="42">
        <f>L24+L20+L19+L17+L16+L15+L14+L13</f>
        <v>0</v>
      </c>
      <c r="M26" s="42">
        <f>M24+M20+M19+M17+M16+M15+M14+M13</f>
        <v>0</v>
      </c>
      <c r="N26" s="42">
        <f>N24+N20+N19+N17+N16+N15+N14+N13</f>
        <v>0</v>
      </c>
      <c r="O26" s="42">
        <f>O24+O20+O19+O17+O16+O15+O14+O13</f>
        <v>2823204</v>
      </c>
      <c r="P26" s="42">
        <f>P24+P20+P19+P17+P16+P15+P14+P13</f>
        <v>0</v>
      </c>
    </row>
    <row r="27" spans="1:16" ht="13.5" thickTop="1">
      <c r="A27" s="157" t="s">
        <v>40</v>
      </c>
      <c r="B27" s="160" t="s">
        <v>41</v>
      </c>
      <c r="C27" s="162" t="s">
        <v>42</v>
      </c>
      <c r="D27" s="164">
        <v>557000</v>
      </c>
      <c r="E27" s="164">
        <v>40000</v>
      </c>
      <c r="F27" s="164">
        <v>517000</v>
      </c>
      <c r="G27" s="138"/>
      <c r="H27" s="164">
        <v>44000</v>
      </c>
      <c r="I27" s="164">
        <v>0</v>
      </c>
      <c r="J27" s="164" t="s">
        <v>0</v>
      </c>
      <c r="K27" s="44" t="s">
        <v>43</v>
      </c>
      <c r="L27" s="164">
        <v>80000</v>
      </c>
      <c r="M27" s="138"/>
      <c r="N27" s="15">
        <v>23000</v>
      </c>
      <c r="O27" s="135">
        <v>0</v>
      </c>
      <c r="P27" s="141"/>
    </row>
    <row r="28" spans="1:16" ht="12.75">
      <c r="A28" s="159"/>
      <c r="B28" s="161"/>
      <c r="C28" s="163"/>
      <c r="D28" s="165"/>
      <c r="E28" s="165"/>
      <c r="F28" s="165"/>
      <c r="G28" s="139"/>
      <c r="H28" s="165"/>
      <c r="I28" s="165"/>
      <c r="J28" s="165"/>
      <c r="K28" s="19">
        <v>370000</v>
      </c>
      <c r="L28" s="165"/>
      <c r="M28" s="139"/>
      <c r="N28" s="19" t="s">
        <v>44</v>
      </c>
      <c r="O28" s="140"/>
      <c r="P28" s="169"/>
    </row>
    <row r="29" spans="1:16" ht="58.5">
      <c r="A29" s="157" t="s">
        <v>40</v>
      </c>
      <c r="B29" s="10" t="s">
        <v>45</v>
      </c>
      <c r="C29" s="162" t="s">
        <v>42</v>
      </c>
      <c r="D29" s="164">
        <v>1938000</v>
      </c>
      <c r="E29" s="164">
        <v>17800</v>
      </c>
      <c r="F29" s="164">
        <v>1920200</v>
      </c>
      <c r="G29" s="164">
        <v>0</v>
      </c>
      <c r="H29" s="16" t="s">
        <v>32</v>
      </c>
      <c r="I29" s="138"/>
      <c r="J29" s="48">
        <v>1140004</v>
      </c>
      <c r="K29" s="49" t="s">
        <v>0</v>
      </c>
      <c r="L29" s="138"/>
      <c r="M29" s="138"/>
      <c r="N29" s="138"/>
      <c r="O29" s="135">
        <v>0</v>
      </c>
      <c r="P29" s="168"/>
    </row>
    <row r="30" spans="1:16" ht="19.5" customHeight="1">
      <c r="A30" s="158"/>
      <c r="B30" s="170" t="s">
        <v>46</v>
      </c>
      <c r="C30" s="167"/>
      <c r="D30" s="166"/>
      <c r="E30" s="166"/>
      <c r="F30" s="166"/>
      <c r="G30" s="166"/>
      <c r="H30" s="29">
        <v>150037</v>
      </c>
      <c r="I30" s="142"/>
      <c r="J30" s="164">
        <v>190159</v>
      </c>
      <c r="K30" s="144">
        <v>440000</v>
      </c>
      <c r="L30" s="142"/>
      <c r="M30" s="142"/>
      <c r="N30" s="142"/>
      <c r="O30" s="143"/>
      <c r="P30" s="171"/>
    </row>
    <row r="31" spans="1:16" ht="33.75" customHeight="1">
      <c r="A31" s="158"/>
      <c r="B31" s="170"/>
      <c r="C31" s="167"/>
      <c r="D31" s="166"/>
      <c r="E31" s="166"/>
      <c r="F31" s="166"/>
      <c r="G31" s="166"/>
      <c r="H31" s="29"/>
      <c r="I31" s="142"/>
      <c r="J31" s="166"/>
      <c r="K31" s="144"/>
      <c r="L31" s="142"/>
      <c r="M31" s="142"/>
      <c r="N31" s="142"/>
      <c r="O31" s="143"/>
      <c r="P31" s="171"/>
    </row>
    <row r="32" spans="1:16" ht="12.75">
      <c r="A32" s="157"/>
      <c r="B32" s="160" t="s">
        <v>47</v>
      </c>
      <c r="C32" s="162">
        <v>2005</v>
      </c>
      <c r="D32" s="164">
        <v>143000</v>
      </c>
      <c r="E32" s="164"/>
      <c r="F32" s="164">
        <v>143000</v>
      </c>
      <c r="G32" s="164"/>
      <c r="H32" s="164">
        <v>83000</v>
      </c>
      <c r="I32" s="138"/>
      <c r="J32" s="164"/>
      <c r="K32" s="145"/>
      <c r="L32" s="43" t="s">
        <v>32</v>
      </c>
      <c r="M32" s="138"/>
      <c r="N32" s="164">
        <v>10000</v>
      </c>
      <c r="O32" s="135"/>
      <c r="P32" s="168"/>
    </row>
    <row r="33" spans="1:16" ht="12.75">
      <c r="A33" s="159"/>
      <c r="B33" s="161"/>
      <c r="C33" s="163"/>
      <c r="D33" s="165"/>
      <c r="E33" s="165"/>
      <c r="F33" s="165"/>
      <c r="G33" s="165"/>
      <c r="H33" s="165"/>
      <c r="I33" s="139"/>
      <c r="J33" s="165"/>
      <c r="K33" s="146"/>
      <c r="L33" s="19">
        <v>50000</v>
      </c>
      <c r="M33" s="139"/>
      <c r="N33" s="165"/>
      <c r="O33" s="140"/>
      <c r="P33" s="169"/>
    </row>
    <row r="34" spans="1:16" ht="20.25" thickBot="1">
      <c r="A34" s="31"/>
      <c r="B34" s="32" t="s">
        <v>48</v>
      </c>
      <c r="C34" s="33">
        <v>2005</v>
      </c>
      <c r="D34" s="34">
        <v>12000</v>
      </c>
      <c r="E34" s="34"/>
      <c r="F34" s="34">
        <v>12000</v>
      </c>
      <c r="G34" s="34"/>
      <c r="H34" s="34">
        <v>12000</v>
      </c>
      <c r="I34" s="52"/>
      <c r="J34" s="34"/>
      <c r="K34" s="57"/>
      <c r="L34" s="34"/>
      <c r="M34" s="52"/>
      <c r="N34" s="34"/>
      <c r="O34" s="36"/>
      <c r="P34" s="37"/>
    </row>
    <row r="35" spans="1:16" ht="20.25" customHeight="1" thickBot="1" thickTop="1">
      <c r="A35" s="38"/>
      <c r="B35" s="39" t="s">
        <v>49</v>
      </c>
      <c r="C35" s="39"/>
      <c r="D35" s="42">
        <f>D34+D32+D29+D27</f>
        <v>2650000</v>
      </c>
      <c r="E35" s="42">
        <f aca="true" t="shared" si="0" ref="E35:P35">E34+E32+E29+E27</f>
        <v>57800</v>
      </c>
      <c r="F35" s="42">
        <f t="shared" si="0"/>
        <v>2592200</v>
      </c>
      <c r="G35" s="42">
        <f t="shared" si="0"/>
        <v>0</v>
      </c>
      <c r="H35" s="42">
        <f>H34+H32+H30+H27</f>
        <v>289037</v>
      </c>
      <c r="I35" s="42">
        <f t="shared" si="0"/>
        <v>0</v>
      </c>
      <c r="J35" s="42">
        <f>J34+J32+J30+J29</f>
        <v>1330163</v>
      </c>
      <c r="K35" s="42">
        <f>K34+K32+K30+K28</f>
        <v>810000</v>
      </c>
      <c r="L35" s="42">
        <f>L34+L33+L29+L27</f>
        <v>130000</v>
      </c>
      <c r="M35" s="42">
        <f t="shared" si="0"/>
        <v>0</v>
      </c>
      <c r="N35" s="42">
        <f t="shared" si="0"/>
        <v>33000</v>
      </c>
      <c r="O35" s="42">
        <f t="shared" si="0"/>
        <v>0</v>
      </c>
      <c r="P35" s="42">
        <f t="shared" si="0"/>
        <v>0</v>
      </c>
    </row>
    <row r="36" spans="1:16" ht="13.5" thickTop="1">
      <c r="A36" s="111" t="s">
        <v>50</v>
      </c>
      <c r="B36" s="112" t="s">
        <v>106</v>
      </c>
      <c r="C36" s="113">
        <v>2005</v>
      </c>
      <c r="D36" s="114">
        <v>2855000</v>
      </c>
      <c r="E36" s="115"/>
      <c r="F36" s="114">
        <v>55000</v>
      </c>
      <c r="G36" s="115"/>
      <c r="H36" s="114">
        <v>55000</v>
      </c>
      <c r="I36" s="115"/>
      <c r="J36" s="115"/>
      <c r="K36" s="60" t="s">
        <v>0</v>
      </c>
      <c r="L36" s="115"/>
      <c r="M36" s="115"/>
      <c r="N36" s="115"/>
      <c r="O36" s="114">
        <v>2800000</v>
      </c>
      <c r="P36" s="141"/>
    </row>
    <row r="37" spans="1:16" ht="30.75" customHeight="1" thickBot="1">
      <c r="A37" s="159"/>
      <c r="B37" s="161"/>
      <c r="C37" s="163"/>
      <c r="D37" s="165"/>
      <c r="E37" s="116"/>
      <c r="F37" s="165"/>
      <c r="G37" s="116"/>
      <c r="H37" s="165"/>
      <c r="I37" s="116"/>
      <c r="J37" s="116"/>
      <c r="K37" s="61">
        <v>0</v>
      </c>
      <c r="L37" s="116"/>
      <c r="M37" s="116"/>
      <c r="N37" s="116"/>
      <c r="O37" s="165"/>
      <c r="P37" s="169"/>
    </row>
    <row r="38" spans="1:16" ht="21.75" customHeight="1" thickBot="1" thickTop="1">
      <c r="A38" s="62"/>
      <c r="B38" s="39" t="s">
        <v>51</v>
      </c>
      <c r="C38" s="63"/>
      <c r="D38" s="64">
        <f>D36</f>
        <v>2855000</v>
      </c>
      <c r="E38" s="64">
        <f aca="true" t="shared" si="1" ref="E38:J38">E36</f>
        <v>0</v>
      </c>
      <c r="F38" s="64">
        <f t="shared" si="1"/>
        <v>55000</v>
      </c>
      <c r="G38" s="64">
        <f t="shared" si="1"/>
        <v>0</v>
      </c>
      <c r="H38" s="64">
        <f t="shared" si="1"/>
        <v>55000</v>
      </c>
      <c r="I38" s="64">
        <f t="shared" si="1"/>
        <v>0</v>
      </c>
      <c r="J38" s="64">
        <f t="shared" si="1"/>
        <v>0</v>
      </c>
      <c r="K38" s="64">
        <f>K37</f>
        <v>0</v>
      </c>
      <c r="L38" s="64">
        <f>L36</f>
        <v>0</v>
      </c>
      <c r="M38" s="64">
        <f>M36</f>
        <v>0</v>
      </c>
      <c r="N38" s="64">
        <f>N36</f>
        <v>0</v>
      </c>
      <c r="O38" s="64">
        <f>O36</f>
        <v>2800000</v>
      </c>
      <c r="P38" s="64">
        <f>P36</f>
        <v>0</v>
      </c>
    </row>
    <row r="39" spans="1:16" ht="26.25" customHeight="1" thickTop="1">
      <c r="A39" s="65" t="s">
        <v>52</v>
      </c>
      <c r="B39" s="18" t="s">
        <v>53</v>
      </c>
      <c r="C39" s="66" t="s">
        <v>54</v>
      </c>
      <c r="D39" s="61">
        <v>223500</v>
      </c>
      <c r="E39" s="61">
        <v>145500</v>
      </c>
      <c r="F39" s="61">
        <v>78000</v>
      </c>
      <c r="G39" s="70"/>
      <c r="H39" s="61">
        <v>48000</v>
      </c>
      <c r="I39" s="70"/>
      <c r="J39" s="70"/>
      <c r="K39" s="70"/>
      <c r="L39" s="70"/>
      <c r="M39" s="70"/>
      <c r="N39" s="61">
        <v>30000</v>
      </c>
      <c r="O39" s="71"/>
      <c r="P39" s="13"/>
    </row>
    <row r="40" spans="1:16" ht="26.25" customHeight="1">
      <c r="A40" s="72" t="s">
        <v>52</v>
      </c>
      <c r="B40" s="22" t="s">
        <v>55</v>
      </c>
      <c r="C40" s="73"/>
      <c r="D40" s="48">
        <v>3500</v>
      </c>
      <c r="E40" s="48"/>
      <c r="F40" s="48">
        <v>3500</v>
      </c>
      <c r="G40" s="74"/>
      <c r="H40" s="48">
        <v>3500</v>
      </c>
      <c r="I40" s="74"/>
      <c r="J40" s="74"/>
      <c r="K40" s="74"/>
      <c r="L40" s="70"/>
      <c r="M40" s="70"/>
      <c r="N40" s="61"/>
      <c r="O40" s="71"/>
      <c r="P40" s="13"/>
    </row>
    <row r="41" spans="1:16" ht="19.5">
      <c r="A41" s="6" t="s">
        <v>5</v>
      </c>
      <c r="B41" s="152" t="s">
        <v>6</v>
      </c>
      <c r="C41" s="152" t="s">
        <v>7</v>
      </c>
      <c r="D41" s="152" t="s">
        <v>8</v>
      </c>
      <c r="E41" s="6" t="s">
        <v>9</v>
      </c>
      <c r="F41" s="6" t="s">
        <v>10</v>
      </c>
      <c r="G41" s="6"/>
      <c r="H41" s="172" t="s">
        <v>11</v>
      </c>
      <c r="I41" s="172"/>
      <c r="J41" s="172"/>
      <c r="K41" s="172"/>
      <c r="L41" s="172"/>
      <c r="M41" s="172"/>
      <c r="N41" s="172"/>
      <c r="O41" s="172"/>
      <c r="P41" s="13"/>
    </row>
    <row r="42" spans="1:16" ht="68.25">
      <c r="A42" s="6" t="s">
        <v>12</v>
      </c>
      <c r="B42" s="153"/>
      <c r="C42" s="153"/>
      <c r="D42" s="153"/>
      <c r="E42" s="6" t="s">
        <v>13</v>
      </c>
      <c r="F42" s="6" t="s">
        <v>14</v>
      </c>
      <c r="G42" s="6" t="s">
        <v>15</v>
      </c>
      <c r="H42" s="6" t="s">
        <v>16</v>
      </c>
      <c r="I42" s="6" t="s">
        <v>17</v>
      </c>
      <c r="J42" s="6" t="s">
        <v>18</v>
      </c>
      <c r="K42" s="6" t="s">
        <v>19</v>
      </c>
      <c r="L42" s="6" t="s">
        <v>20</v>
      </c>
      <c r="M42" s="6" t="s">
        <v>21</v>
      </c>
      <c r="N42" s="6" t="s">
        <v>22</v>
      </c>
      <c r="O42" s="6" t="s">
        <v>23</v>
      </c>
      <c r="P42" s="8" t="s">
        <v>24</v>
      </c>
    </row>
    <row r="43" spans="1:16" ht="18.75" customHeight="1">
      <c r="A43" s="72" t="s">
        <v>52</v>
      </c>
      <c r="B43" s="22" t="s">
        <v>56</v>
      </c>
      <c r="C43" s="73"/>
      <c r="D43" s="48">
        <v>8000</v>
      </c>
      <c r="E43" s="48"/>
      <c r="F43" s="48">
        <v>8000</v>
      </c>
      <c r="G43" s="74"/>
      <c r="H43" s="48">
        <v>8000</v>
      </c>
      <c r="I43" s="74"/>
      <c r="J43" s="74"/>
      <c r="K43" s="74"/>
      <c r="L43" s="74"/>
      <c r="M43" s="74"/>
      <c r="N43" s="48"/>
      <c r="O43" s="75"/>
      <c r="P43" s="13"/>
    </row>
    <row r="44" spans="1:16" ht="27.75" customHeight="1">
      <c r="A44" s="72" t="s">
        <v>52</v>
      </c>
      <c r="B44" s="22" t="s">
        <v>57</v>
      </c>
      <c r="C44" s="73"/>
      <c r="D44" s="48">
        <v>2500</v>
      </c>
      <c r="E44" s="48"/>
      <c r="F44" s="48">
        <v>2500</v>
      </c>
      <c r="G44" s="74"/>
      <c r="H44" s="48">
        <v>2500</v>
      </c>
      <c r="I44" s="74"/>
      <c r="J44" s="74"/>
      <c r="K44" s="74"/>
      <c r="L44" s="74"/>
      <c r="M44" s="74"/>
      <c r="N44" s="48"/>
      <c r="O44" s="75"/>
      <c r="P44" s="13"/>
    </row>
    <row r="45" spans="1:16" ht="41.25" customHeight="1">
      <c r="A45" s="72" t="s">
        <v>52</v>
      </c>
      <c r="B45" s="22" t="s">
        <v>58</v>
      </c>
      <c r="C45" s="73"/>
      <c r="D45" s="48">
        <v>6000</v>
      </c>
      <c r="E45" s="48"/>
      <c r="F45" s="48">
        <v>6000</v>
      </c>
      <c r="G45" s="74"/>
      <c r="H45" s="48">
        <v>6000</v>
      </c>
      <c r="I45" s="74"/>
      <c r="J45" s="74"/>
      <c r="K45" s="74"/>
      <c r="L45" s="74"/>
      <c r="M45" s="74"/>
      <c r="N45" s="48"/>
      <c r="O45" s="75"/>
      <c r="P45" s="13"/>
    </row>
    <row r="46" spans="1:16" ht="27" customHeight="1" thickBot="1">
      <c r="A46" s="76" t="s">
        <v>52</v>
      </c>
      <c r="B46" s="27" t="s">
        <v>59</v>
      </c>
      <c r="C46" s="28">
        <v>2005</v>
      </c>
      <c r="D46" s="60">
        <v>30000</v>
      </c>
      <c r="E46" s="60"/>
      <c r="F46" s="60">
        <v>30000</v>
      </c>
      <c r="G46" s="77"/>
      <c r="H46" s="60">
        <v>30000</v>
      </c>
      <c r="I46" s="77"/>
      <c r="J46" s="77"/>
      <c r="K46" s="77"/>
      <c r="L46" s="77"/>
      <c r="M46" s="77"/>
      <c r="N46" s="60"/>
      <c r="O46" s="78"/>
      <c r="P46" s="79"/>
    </row>
    <row r="47" spans="1:16" ht="21" customHeight="1" thickBot="1" thickTop="1">
      <c r="A47" s="38"/>
      <c r="B47" s="39" t="s">
        <v>60</v>
      </c>
      <c r="C47" s="39"/>
      <c r="D47" s="42">
        <f aca="true" t="shared" si="2" ref="D47:P47">D46+D45+D44+D43+D40+D39</f>
        <v>273500</v>
      </c>
      <c r="E47" s="42">
        <f t="shared" si="2"/>
        <v>145500</v>
      </c>
      <c r="F47" s="42">
        <f t="shared" si="2"/>
        <v>128000</v>
      </c>
      <c r="G47" s="42">
        <f t="shared" si="2"/>
        <v>0</v>
      </c>
      <c r="H47" s="42">
        <f t="shared" si="2"/>
        <v>98000</v>
      </c>
      <c r="I47" s="42">
        <f t="shared" si="2"/>
        <v>0</v>
      </c>
      <c r="J47" s="42">
        <f t="shared" si="2"/>
        <v>0</v>
      </c>
      <c r="K47" s="42">
        <f t="shared" si="2"/>
        <v>0</v>
      </c>
      <c r="L47" s="42">
        <f t="shared" si="2"/>
        <v>0</v>
      </c>
      <c r="M47" s="42">
        <f t="shared" si="2"/>
        <v>0</v>
      </c>
      <c r="N47" s="42">
        <f t="shared" si="2"/>
        <v>30000</v>
      </c>
      <c r="O47" s="42">
        <f t="shared" si="2"/>
        <v>0</v>
      </c>
      <c r="P47" s="42">
        <f t="shared" si="2"/>
        <v>0</v>
      </c>
    </row>
    <row r="48" spans="1:16" ht="20.25" thickTop="1">
      <c r="A48" s="130" t="s">
        <v>107</v>
      </c>
      <c r="B48" s="55" t="s">
        <v>62</v>
      </c>
      <c r="C48" s="55"/>
      <c r="D48" s="131">
        <v>4000</v>
      </c>
      <c r="E48" s="131"/>
      <c r="F48" s="131">
        <v>4000</v>
      </c>
      <c r="G48" s="131"/>
      <c r="H48" s="131">
        <v>4000</v>
      </c>
      <c r="I48" s="131"/>
      <c r="J48" s="131"/>
      <c r="K48" s="131"/>
      <c r="L48" s="131"/>
      <c r="M48" s="131"/>
      <c r="N48" s="131"/>
      <c r="O48" s="131"/>
      <c r="P48" s="83"/>
    </row>
    <row r="49" spans="1:16" ht="26.25" customHeight="1">
      <c r="A49" s="72" t="s">
        <v>61</v>
      </c>
      <c r="B49" s="22" t="s">
        <v>62</v>
      </c>
      <c r="C49" s="22">
        <v>2005</v>
      </c>
      <c r="D49" s="129">
        <v>46000</v>
      </c>
      <c r="E49" s="129"/>
      <c r="F49" s="129">
        <v>46000</v>
      </c>
      <c r="G49" s="129"/>
      <c r="H49" s="129">
        <v>46000</v>
      </c>
      <c r="I49" s="129"/>
      <c r="J49" s="129"/>
      <c r="K49" s="129"/>
      <c r="L49" s="129"/>
      <c r="M49" s="129"/>
      <c r="N49" s="129"/>
      <c r="O49" s="129"/>
      <c r="P49" s="13"/>
    </row>
    <row r="50" spans="1:16" ht="36" customHeight="1" thickBot="1">
      <c r="A50" s="76" t="s">
        <v>61</v>
      </c>
      <c r="B50" s="27" t="s">
        <v>63</v>
      </c>
      <c r="C50" s="27">
        <v>2005</v>
      </c>
      <c r="D50" s="83">
        <v>12500</v>
      </c>
      <c r="E50" s="83"/>
      <c r="F50" s="83">
        <v>12500</v>
      </c>
      <c r="G50" s="83"/>
      <c r="H50" s="83">
        <v>12500</v>
      </c>
      <c r="I50" s="83"/>
      <c r="J50" s="83"/>
      <c r="K50" s="83"/>
      <c r="L50" s="83"/>
      <c r="M50" s="83"/>
      <c r="N50" s="83"/>
      <c r="O50" s="83"/>
      <c r="P50" s="13"/>
    </row>
    <row r="51" spans="1:16" ht="19.5" customHeight="1" thickBot="1" thickTop="1">
      <c r="A51" s="84"/>
      <c r="B51" s="85" t="s">
        <v>64</v>
      </c>
      <c r="C51" s="85"/>
      <c r="D51" s="86">
        <f>D50+D49+D48</f>
        <v>62500</v>
      </c>
      <c r="E51" s="86">
        <f aca="true" t="shared" si="3" ref="E51:P51">E50+E49+E48</f>
        <v>0</v>
      </c>
      <c r="F51" s="86">
        <f t="shared" si="3"/>
        <v>62500</v>
      </c>
      <c r="G51" s="86">
        <f t="shared" si="3"/>
        <v>0</v>
      </c>
      <c r="H51" s="86">
        <f t="shared" si="3"/>
        <v>62500</v>
      </c>
      <c r="I51" s="86">
        <f t="shared" si="3"/>
        <v>0</v>
      </c>
      <c r="J51" s="86">
        <f t="shared" si="3"/>
        <v>0</v>
      </c>
      <c r="K51" s="86">
        <f t="shared" si="3"/>
        <v>0</v>
      </c>
      <c r="L51" s="86">
        <f t="shared" si="3"/>
        <v>0</v>
      </c>
      <c r="M51" s="86">
        <f t="shared" si="3"/>
        <v>0</v>
      </c>
      <c r="N51" s="86">
        <f t="shared" si="3"/>
        <v>0</v>
      </c>
      <c r="O51" s="86">
        <f t="shared" si="3"/>
        <v>0</v>
      </c>
      <c r="P51" s="86">
        <f t="shared" si="3"/>
        <v>0</v>
      </c>
    </row>
    <row r="52" spans="1:16" ht="20.25" thickTop="1">
      <c r="A52" s="80" t="s">
        <v>65</v>
      </c>
      <c r="B52" s="81" t="s">
        <v>66</v>
      </c>
      <c r="C52" s="81">
        <v>2005</v>
      </c>
      <c r="D52" s="82">
        <v>118200</v>
      </c>
      <c r="E52" s="82"/>
      <c r="F52" s="82">
        <v>118200</v>
      </c>
      <c r="G52" s="82"/>
      <c r="H52" s="82">
        <v>29550</v>
      </c>
      <c r="I52" s="82"/>
      <c r="J52" s="82"/>
      <c r="K52" s="82"/>
      <c r="L52" s="82">
        <v>88650</v>
      </c>
      <c r="M52" s="82"/>
      <c r="N52" s="82"/>
      <c r="O52" s="82"/>
      <c r="P52" s="87"/>
    </row>
    <row r="53" spans="1:16" ht="16.5" customHeight="1">
      <c r="A53" s="158" t="s">
        <v>67</v>
      </c>
      <c r="B53" s="170" t="s">
        <v>68</v>
      </c>
      <c r="C53" s="167" t="s">
        <v>69</v>
      </c>
      <c r="D53" s="166">
        <v>1600030</v>
      </c>
      <c r="E53" s="166">
        <v>1048030</v>
      </c>
      <c r="F53" s="166">
        <v>552000</v>
      </c>
      <c r="G53" s="166">
        <v>299960</v>
      </c>
      <c r="H53" s="166">
        <v>66040</v>
      </c>
      <c r="I53" s="142"/>
      <c r="J53" s="142"/>
      <c r="K53" s="50" t="s">
        <v>0</v>
      </c>
      <c r="L53" s="50" t="s">
        <v>0</v>
      </c>
      <c r="M53" s="166">
        <v>96000</v>
      </c>
      <c r="N53" s="29" t="s">
        <v>32</v>
      </c>
      <c r="O53" s="143">
        <v>0</v>
      </c>
      <c r="P53" s="171"/>
    </row>
    <row r="54" spans="1:16" ht="13.5" customHeight="1">
      <c r="A54" s="158"/>
      <c r="B54" s="170"/>
      <c r="C54" s="167"/>
      <c r="D54" s="166"/>
      <c r="E54" s="166"/>
      <c r="F54" s="166"/>
      <c r="G54" s="166"/>
      <c r="H54" s="166"/>
      <c r="I54" s="142"/>
      <c r="J54" s="142"/>
      <c r="K54" s="29">
        <v>70000</v>
      </c>
      <c r="L54" s="50" t="s">
        <v>0</v>
      </c>
      <c r="M54" s="166"/>
      <c r="N54" s="29">
        <v>20000</v>
      </c>
      <c r="O54" s="143"/>
      <c r="P54" s="171"/>
    </row>
    <row r="55" spans="1:16" ht="12.75">
      <c r="A55" s="159"/>
      <c r="B55" s="161"/>
      <c r="C55" s="163"/>
      <c r="D55" s="165"/>
      <c r="E55" s="165"/>
      <c r="F55" s="165"/>
      <c r="G55" s="165"/>
      <c r="H55" s="165"/>
      <c r="I55" s="139"/>
      <c r="J55" s="139"/>
      <c r="K55" s="46"/>
      <c r="L55" s="19">
        <v>0</v>
      </c>
      <c r="M55" s="165"/>
      <c r="N55" s="88"/>
      <c r="O55" s="140"/>
      <c r="P55" s="169"/>
    </row>
    <row r="56" spans="1:16" ht="15" customHeight="1">
      <c r="A56" s="117">
        <v>80110</v>
      </c>
      <c r="B56" s="160" t="s">
        <v>70</v>
      </c>
      <c r="C56" s="162" t="s">
        <v>71</v>
      </c>
      <c r="D56" s="164">
        <v>1445160</v>
      </c>
      <c r="E56" s="164">
        <v>978160</v>
      </c>
      <c r="F56" s="164">
        <v>467000</v>
      </c>
      <c r="G56" s="164">
        <v>202730</v>
      </c>
      <c r="H56" s="164">
        <v>44670</v>
      </c>
      <c r="I56" s="138"/>
      <c r="J56" s="138"/>
      <c r="K56" s="43" t="s">
        <v>0</v>
      </c>
      <c r="L56" s="138"/>
      <c r="M56" s="164">
        <v>129600</v>
      </c>
      <c r="N56" s="15" t="s">
        <v>32</v>
      </c>
      <c r="O56" s="135">
        <v>0</v>
      </c>
      <c r="P56" s="168"/>
    </row>
    <row r="57" spans="1:16" ht="17.25" customHeight="1">
      <c r="A57" s="118"/>
      <c r="B57" s="170"/>
      <c r="C57" s="167"/>
      <c r="D57" s="166"/>
      <c r="E57" s="166"/>
      <c r="F57" s="166"/>
      <c r="G57" s="166"/>
      <c r="H57" s="166"/>
      <c r="I57" s="142"/>
      <c r="J57" s="142"/>
      <c r="K57" s="29">
        <v>70000</v>
      </c>
      <c r="L57" s="142"/>
      <c r="M57" s="166"/>
      <c r="N57" s="29">
        <v>20000</v>
      </c>
      <c r="O57" s="143"/>
      <c r="P57" s="171"/>
    </row>
    <row r="58" spans="1:16" ht="15" customHeight="1">
      <c r="A58" s="119"/>
      <c r="B58" s="161"/>
      <c r="C58" s="163"/>
      <c r="D58" s="165"/>
      <c r="E58" s="165"/>
      <c r="F58" s="165"/>
      <c r="G58" s="165"/>
      <c r="H58" s="165"/>
      <c r="I58" s="139"/>
      <c r="J58" s="139"/>
      <c r="K58" s="46"/>
      <c r="L58" s="139"/>
      <c r="M58" s="165"/>
      <c r="N58" s="19"/>
      <c r="O58" s="140"/>
      <c r="P58" s="169"/>
    </row>
    <row r="59" spans="1:16" ht="19.5">
      <c r="A59" s="90"/>
      <c r="B59" s="27" t="s">
        <v>72</v>
      </c>
      <c r="C59" s="28"/>
      <c r="D59" s="29">
        <v>1980000</v>
      </c>
      <c r="E59" s="19">
        <v>1538300</v>
      </c>
      <c r="F59" s="19">
        <v>110325</v>
      </c>
      <c r="G59" s="19"/>
      <c r="H59" s="19">
        <v>24600</v>
      </c>
      <c r="I59" s="46"/>
      <c r="J59" s="46"/>
      <c r="K59" s="46"/>
      <c r="L59" s="19">
        <v>85725</v>
      </c>
      <c r="M59" s="19"/>
      <c r="N59" s="19"/>
      <c r="O59" s="47">
        <v>331375</v>
      </c>
      <c r="P59" s="20"/>
    </row>
    <row r="60" spans="1:16" ht="19.5">
      <c r="A60" s="6" t="s">
        <v>5</v>
      </c>
      <c r="B60" s="152" t="s">
        <v>6</v>
      </c>
      <c r="C60" s="152" t="s">
        <v>7</v>
      </c>
      <c r="D60" s="152" t="s">
        <v>8</v>
      </c>
      <c r="E60" s="6" t="s">
        <v>9</v>
      </c>
      <c r="F60" s="6" t="s">
        <v>10</v>
      </c>
      <c r="G60" s="6"/>
      <c r="H60" s="172" t="s">
        <v>11</v>
      </c>
      <c r="I60" s="172"/>
      <c r="J60" s="172"/>
      <c r="K60" s="172"/>
      <c r="L60" s="172"/>
      <c r="M60" s="172"/>
      <c r="N60" s="172"/>
      <c r="O60" s="172"/>
      <c r="P60" s="13"/>
    </row>
    <row r="61" spans="1:16" ht="68.25">
      <c r="A61" s="6" t="s">
        <v>12</v>
      </c>
      <c r="B61" s="153"/>
      <c r="C61" s="153"/>
      <c r="D61" s="153"/>
      <c r="E61" s="6" t="s">
        <v>13</v>
      </c>
      <c r="F61" s="6" t="s">
        <v>14</v>
      </c>
      <c r="G61" s="6" t="s">
        <v>15</v>
      </c>
      <c r="H61" s="6" t="s">
        <v>16</v>
      </c>
      <c r="I61" s="6" t="s">
        <v>17</v>
      </c>
      <c r="J61" s="6" t="s">
        <v>18</v>
      </c>
      <c r="K61" s="6" t="s">
        <v>19</v>
      </c>
      <c r="L61" s="6" t="s">
        <v>20</v>
      </c>
      <c r="M61" s="6" t="s">
        <v>21</v>
      </c>
      <c r="N61" s="6" t="s">
        <v>22</v>
      </c>
      <c r="O61" s="6" t="s">
        <v>23</v>
      </c>
      <c r="P61" s="8" t="s">
        <v>24</v>
      </c>
    </row>
    <row r="62" spans="1:16" ht="33" customHeight="1">
      <c r="A62" s="117">
        <v>80110</v>
      </c>
      <c r="B62" s="10" t="s">
        <v>73</v>
      </c>
      <c r="C62" s="162" t="s">
        <v>31</v>
      </c>
      <c r="D62" s="164">
        <v>1879862</v>
      </c>
      <c r="E62" s="91"/>
      <c r="F62" s="44">
        <v>0</v>
      </c>
      <c r="G62" s="44">
        <v>0</v>
      </c>
      <c r="H62" s="44">
        <v>0</v>
      </c>
      <c r="I62" s="91"/>
      <c r="J62" s="91"/>
      <c r="K62" s="91"/>
      <c r="L62" s="91"/>
      <c r="M62" s="91"/>
      <c r="N62" s="91"/>
      <c r="O62" s="135">
        <v>1114920</v>
      </c>
      <c r="P62" s="168"/>
    </row>
    <row r="63" spans="1:16" ht="25.5" customHeight="1">
      <c r="A63" s="118"/>
      <c r="B63" s="170" t="s">
        <v>74</v>
      </c>
      <c r="C63" s="167"/>
      <c r="D63" s="166"/>
      <c r="E63" s="166">
        <v>40007</v>
      </c>
      <c r="F63" s="166">
        <v>724935</v>
      </c>
      <c r="G63" s="166">
        <v>0</v>
      </c>
      <c r="H63" s="166">
        <v>118713</v>
      </c>
      <c r="I63" s="142"/>
      <c r="J63" s="60">
        <v>534817</v>
      </c>
      <c r="K63" s="50" t="s">
        <v>0</v>
      </c>
      <c r="L63" s="142"/>
      <c r="M63" s="142"/>
      <c r="N63" s="142"/>
      <c r="O63" s="143"/>
      <c r="P63" s="171"/>
    </row>
    <row r="64" spans="1:16" ht="26.25" customHeight="1">
      <c r="A64" s="118"/>
      <c r="B64" s="161"/>
      <c r="C64" s="167"/>
      <c r="D64" s="166"/>
      <c r="E64" s="165"/>
      <c r="F64" s="165"/>
      <c r="G64" s="165"/>
      <c r="H64" s="165"/>
      <c r="I64" s="139"/>
      <c r="J64" s="61">
        <v>71405</v>
      </c>
      <c r="K64" s="19">
        <v>0</v>
      </c>
      <c r="L64" s="139"/>
      <c r="M64" s="139"/>
      <c r="N64" s="139"/>
      <c r="O64" s="143"/>
      <c r="P64" s="171"/>
    </row>
    <row r="65" spans="1:16" ht="19.5">
      <c r="A65" s="92">
        <v>80110</v>
      </c>
      <c r="B65" s="18" t="s">
        <v>75</v>
      </c>
      <c r="C65" s="23"/>
      <c r="D65" s="24">
        <v>23900</v>
      </c>
      <c r="E65" s="19"/>
      <c r="F65" s="19">
        <v>23900</v>
      </c>
      <c r="G65" s="19"/>
      <c r="H65" s="19">
        <v>23900</v>
      </c>
      <c r="I65" s="46"/>
      <c r="J65" s="61"/>
      <c r="K65" s="19"/>
      <c r="L65" s="46"/>
      <c r="M65" s="46"/>
      <c r="N65" s="46"/>
      <c r="O65" s="51"/>
      <c r="P65" s="30"/>
    </row>
    <row r="66" spans="1:16" ht="12.75">
      <c r="A66" s="92">
        <v>80113</v>
      </c>
      <c r="B66" s="22" t="s">
        <v>76</v>
      </c>
      <c r="C66" s="23"/>
      <c r="D66" s="24">
        <v>15000</v>
      </c>
      <c r="E66" s="24"/>
      <c r="F66" s="24">
        <v>15000</v>
      </c>
      <c r="G66" s="93"/>
      <c r="H66" s="24">
        <v>15000</v>
      </c>
      <c r="I66" s="93"/>
      <c r="J66" s="24"/>
      <c r="K66" s="24">
        <v>0</v>
      </c>
      <c r="L66" s="93"/>
      <c r="M66" s="93"/>
      <c r="N66" s="93"/>
      <c r="O66" s="94"/>
      <c r="P66" s="95">
        <v>0</v>
      </c>
    </row>
    <row r="67" spans="1:16" ht="12.75">
      <c r="A67" s="92">
        <v>80113</v>
      </c>
      <c r="B67" s="22" t="s">
        <v>77</v>
      </c>
      <c r="C67" s="23"/>
      <c r="D67" s="24">
        <v>300000</v>
      </c>
      <c r="E67" s="24"/>
      <c r="F67" s="24">
        <v>300000</v>
      </c>
      <c r="G67" s="93"/>
      <c r="H67" s="24"/>
      <c r="I67" s="93"/>
      <c r="J67" s="24"/>
      <c r="K67" s="24">
        <v>150000</v>
      </c>
      <c r="L67" s="93"/>
      <c r="M67" s="93"/>
      <c r="N67" s="93"/>
      <c r="O67" s="94"/>
      <c r="P67" s="95">
        <v>150000</v>
      </c>
    </row>
    <row r="68" spans="1:16" ht="12.75">
      <c r="A68" s="118"/>
      <c r="B68" s="121" t="s">
        <v>78</v>
      </c>
      <c r="C68" s="167"/>
      <c r="D68" s="123">
        <f>D67+D66+D65+D62+D59+D56+D53+D52</f>
        <v>7362152</v>
      </c>
      <c r="E68" s="123">
        <f>E67+E66+E65+E63+E59+E56+E53+E52</f>
        <v>3604497</v>
      </c>
      <c r="F68" s="123">
        <f>F67+F66+F65+F63+F59+F56+F53+F52</f>
        <v>2311360</v>
      </c>
      <c r="G68" s="123">
        <f>G67+G66+G65+G63+G62+G59+G56+G53+G52</f>
        <v>502690</v>
      </c>
      <c r="H68" s="123">
        <f>H67+H66+H65+H63+H62+H59+H56+H53+H52</f>
        <v>322473</v>
      </c>
      <c r="I68" s="123">
        <f>I67+I66+I65+I63+I62+I59+I56+I53+I52</f>
        <v>0</v>
      </c>
      <c r="J68" s="123">
        <f>J67+J66+J65+J64+J63+J62+J59+J56+J53+J52</f>
        <v>606222</v>
      </c>
      <c r="K68" s="123">
        <f>K67+K66+K65+K57+K54+K52</f>
        <v>290000</v>
      </c>
      <c r="L68" s="50" t="s">
        <v>0</v>
      </c>
      <c r="M68" s="123">
        <f>M67+M66+M65+M63+M62+M59+M56+M53+M52</f>
        <v>225600</v>
      </c>
      <c r="N68" s="123">
        <f>N67+N66+N65+N57+N54+N52</f>
        <v>40000</v>
      </c>
      <c r="O68" s="125">
        <f>O67+O66+O65+O62+O59+O56+O53+O52</f>
        <v>1446295</v>
      </c>
      <c r="P68" s="125">
        <f>P67+P66+P65+P62+P59+P56+P53+P52</f>
        <v>150000</v>
      </c>
    </row>
    <row r="69" spans="1:16" ht="13.5" thickBot="1">
      <c r="A69" s="120"/>
      <c r="B69" s="122"/>
      <c r="C69" s="133"/>
      <c r="D69" s="124"/>
      <c r="E69" s="124"/>
      <c r="F69" s="124"/>
      <c r="G69" s="124"/>
      <c r="H69" s="124"/>
      <c r="I69" s="124"/>
      <c r="J69" s="124"/>
      <c r="K69" s="124"/>
      <c r="L69" s="100">
        <f>L67+L66+L65+L59+L56+L55+L52</f>
        <v>174375</v>
      </c>
      <c r="M69" s="124"/>
      <c r="N69" s="124"/>
      <c r="O69" s="97"/>
      <c r="P69" s="97"/>
    </row>
    <row r="70" spans="1:16" ht="13.5" thickTop="1">
      <c r="A70" s="98">
        <v>85195</v>
      </c>
      <c r="B70" s="112" t="s">
        <v>79</v>
      </c>
      <c r="C70" s="113">
        <v>2005</v>
      </c>
      <c r="D70" s="114">
        <v>305748</v>
      </c>
      <c r="E70" s="114">
        <v>1464</v>
      </c>
      <c r="F70" s="114">
        <v>304284</v>
      </c>
      <c r="G70" s="114">
        <v>0</v>
      </c>
      <c r="H70" s="114">
        <v>304284</v>
      </c>
      <c r="I70" s="99"/>
      <c r="J70" s="59" t="s">
        <v>0</v>
      </c>
      <c r="K70" s="115"/>
      <c r="L70" s="114">
        <v>0</v>
      </c>
      <c r="M70" s="115"/>
      <c r="N70" s="114">
        <v>0</v>
      </c>
      <c r="O70" s="67"/>
      <c r="P70" s="141"/>
    </row>
    <row r="71" spans="1:16" ht="24.75" customHeight="1">
      <c r="A71" s="118"/>
      <c r="B71" s="170"/>
      <c r="C71" s="167"/>
      <c r="D71" s="166"/>
      <c r="E71" s="166"/>
      <c r="F71" s="166"/>
      <c r="G71" s="166"/>
      <c r="H71" s="166"/>
      <c r="I71" s="142"/>
      <c r="J71" s="29">
        <v>0</v>
      </c>
      <c r="K71" s="123"/>
      <c r="L71" s="166"/>
      <c r="M71" s="123"/>
      <c r="N71" s="166"/>
      <c r="O71" s="125"/>
      <c r="P71" s="171"/>
    </row>
    <row r="72" spans="1:16" ht="17.25" customHeight="1">
      <c r="A72" s="119"/>
      <c r="B72" s="161"/>
      <c r="C72" s="163"/>
      <c r="D72" s="165"/>
      <c r="E72" s="165"/>
      <c r="F72" s="165"/>
      <c r="G72" s="165"/>
      <c r="H72" s="165"/>
      <c r="I72" s="139"/>
      <c r="J72" s="19">
        <v>0</v>
      </c>
      <c r="K72" s="116"/>
      <c r="L72" s="165"/>
      <c r="M72" s="116"/>
      <c r="N72" s="165"/>
      <c r="O72" s="68"/>
      <c r="P72" s="169"/>
    </row>
    <row r="73" spans="1:16" ht="12.75">
      <c r="A73" s="117">
        <v>85195</v>
      </c>
      <c r="B73" s="160" t="s">
        <v>80</v>
      </c>
      <c r="C73" s="162">
        <v>2005</v>
      </c>
      <c r="D73" s="164">
        <v>30000</v>
      </c>
      <c r="E73" s="164"/>
      <c r="F73" s="164">
        <v>30000</v>
      </c>
      <c r="G73" s="164"/>
      <c r="H73" s="164">
        <v>21000</v>
      </c>
      <c r="I73" s="138"/>
      <c r="J73" s="164"/>
      <c r="K73" s="40"/>
      <c r="L73" s="15" t="s">
        <v>0</v>
      </c>
      <c r="M73" s="40"/>
      <c r="N73" s="164">
        <v>1000</v>
      </c>
      <c r="O73" s="41"/>
      <c r="P73" s="168"/>
    </row>
    <row r="74" spans="1:16" ht="13.5" thickBot="1">
      <c r="A74" s="120"/>
      <c r="B74" s="174"/>
      <c r="C74" s="133"/>
      <c r="D74" s="134"/>
      <c r="E74" s="134"/>
      <c r="F74" s="134"/>
      <c r="G74" s="134"/>
      <c r="H74" s="134"/>
      <c r="I74" s="69"/>
      <c r="J74" s="134"/>
      <c r="K74" s="124"/>
      <c r="L74" s="34">
        <v>8000</v>
      </c>
      <c r="M74" s="124"/>
      <c r="N74" s="134"/>
      <c r="O74" s="97"/>
      <c r="P74" s="137"/>
    </row>
    <row r="75" spans="1:16" ht="14.25" thickBot="1" thickTop="1">
      <c r="A75" s="39"/>
      <c r="B75" s="39" t="s">
        <v>81</v>
      </c>
      <c r="C75" s="101"/>
      <c r="D75" s="102">
        <f>D73+D70</f>
        <v>335748</v>
      </c>
      <c r="E75" s="102">
        <f aca="true" t="shared" si="4" ref="E75:P75">E73+E70</f>
        <v>1464</v>
      </c>
      <c r="F75" s="102">
        <f t="shared" si="4"/>
        <v>334284</v>
      </c>
      <c r="G75" s="102">
        <f t="shared" si="4"/>
        <v>0</v>
      </c>
      <c r="H75" s="102">
        <f t="shared" si="4"/>
        <v>325284</v>
      </c>
      <c r="I75" s="102">
        <f t="shared" si="4"/>
        <v>0</v>
      </c>
      <c r="J75" s="102">
        <f>J72+J71</f>
        <v>0</v>
      </c>
      <c r="K75" s="102">
        <f t="shared" si="4"/>
        <v>0</v>
      </c>
      <c r="L75" s="102">
        <f>L74+L70</f>
        <v>8000</v>
      </c>
      <c r="M75" s="102">
        <f t="shared" si="4"/>
        <v>0</v>
      </c>
      <c r="N75" s="102">
        <f t="shared" si="4"/>
        <v>1000</v>
      </c>
      <c r="O75" s="102">
        <f t="shared" si="4"/>
        <v>0</v>
      </c>
      <c r="P75" s="102">
        <f t="shared" si="4"/>
        <v>0</v>
      </c>
    </row>
    <row r="76" spans="1:16" ht="14.25" thickBot="1" thickTop="1">
      <c r="A76" s="55">
        <v>852</v>
      </c>
      <c r="B76" s="55" t="s">
        <v>82</v>
      </c>
      <c r="C76" s="103"/>
      <c r="D76" s="104">
        <v>3500</v>
      </c>
      <c r="E76" s="104"/>
      <c r="F76" s="104">
        <v>3500</v>
      </c>
      <c r="G76" s="104"/>
      <c r="H76" s="104"/>
      <c r="I76" s="104"/>
      <c r="J76" s="104"/>
      <c r="K76" s="104"/>
      <c r="L76" s="104">
        <v>3500</v>
      </c>
      <c r="M76" s="104"/>
      <c r="N76" s="104"/>
      <c r="O76" s="104"/>
      <c r="P76" s="104"/>
    </row>
    <row r="77" spans="1:16" ht="14.25" thickBot="1" thickTop="1">
      <c r="A77" s="85"/>
      <c r="B77" s="85" t="s">
        <v>83</v>
      </c>
      <c r="C77" s="105"/>
      <c r="D77" s="106">
        <f>SUM(D76)</f>
        <v>3500</v>
      </c>
      <c r="E77" s="106">
        <f aca="true" t="shared" si="5" ref="E77:P77">SUM(E76)</f>
        <v>0</v>
      </c>
      <c r="F77" s="106">
        <f t="shared" si="5"/>
        <v>3500</v>
      </c>
      <c r="G77" s="106">
        <f t="shared" si="5"/>
        <v>0</v>
      </c>
      <c r="H77" s="106">
        <f t="shared" si="5"/>
        <v>0</v>
      </c>
      <c r="I77" s="106">
        <f t="shared" si="5"/>
        <v>0</v>
      </c>
      <c r="J77" s="106">
        <f t="shared" si="5"/>
        <v>0</v>
      </c>
      <c r="K77" s="106">
        <f t="shared" si="5"/>
        <v>0</v>
      </c>
      <c r="L77" s="106">
        <f t="shared" si="5"/>
        <v>3500</v>
      </c>
      <c r="M77" s="106">
        <f t="shared" si="5"/>
        <v>0</v>
      </c>
      <c r="N77" s="106">
        <f t="shared" si="5"/>
        <v>0</v>
      </c>
      <c r="O77" s="106">
        <f t="shared" si="5"/>
        <v>0</v>
      </c>
      <c r="P77" s="106">
        <f t="shared" si="5"/>
        <v>0</v>
      </c>
    </row>
    <row r="78" spans="1:16" ht="30" thickTop="1">
      <c r="A78" s="54">
        <v>90001</v>
      </c>
      <c r="B78" s="55" t="s">
        <v>84</v>
      </c>
      <c r="C78" s="56">
        <v>2005</v>
      </c>
      <c r="D78" s="58">
        <v>28000</v>
      </c>
      <c r="E78" s="58">
        <v>0</v>
      </c>
      <c r="F78" s="58">
        <v>28000</v>
      </c>
      <c r="G78" s="53"/>
      <c r="H78" s="58">
        <v>28000</v>
      </c>
      <c r="I78" s="58">
        <v>0</v>
      </c>
      <c r="J78" s="53"/>
      <c r="K78" s="104" t="s">
        <v>0</v>
      </c>
      <c r="L78" s="53"/>
      <c r="M78" s="53"/>
      <c r="N78" s="53"/>
      <c r="O78" s="107"/>
      <c r="P78" s="45"/>
    </row>
    <row r="79" spans="1:16" ht="19.5">
      <c r="A79" s="117">
        <v>90001</v>
      </c>
      <c r="B79" s="10" t="s">
        <v>108</v>
      </c>
      <c r="C79" s="175" t="s">
        <v>109</v>
      </c>
      <c r="D79" s="176">
        <v>2530560</v>
      </c>
      <c r="E79" s="164">
        <v>74420</v>
      </c>
      <c r="F79" s="164">
        <v>15040</v>
      </c>
      <c r="G79" s="164">
        <v>0</v>
      </c>
      <c r="H79" s="16" t="s">
        <v>0</v>
      </c>
      <c r="I79" s="138"/>
      <c r="J79" s="15">
        <v>0</v>
      </c>
      <c r="K79" s="16" t="s">
        <v>0</v>
      </c>
      <c r="L79" s="138"/>
      <c r="M79" s="138"/>
      <c r="N79" s="138"/>
      <c r="O79" s="177">
        <v>2441100</v>
      </c>
      <c r="P79" s="168"/>
    </row>
    <row r="80" spans="1:16" ht="18.75" customHeight="1">
      <c r="A80" s="118"/>
      <c r="B80" s="170" t="s">
        <v>85</v>
      </c>
      <c r="C80" s="175"/>
      <c r="D80" s="176"/>
      <c r="E80" s="166"/>
      <c r="F80" s="166"/>
      <c r="G80" s="166"/>
      <c r="H80" s="29">
        <v>15040</v>
      </c>
      <c r="I80" s="142"/>
      <c r="J80" s="29">
        <v>0</v>
      </c>
      <c r="K80" s="29">
        <v>0</v>
      </c>
      <c r="L80" s="142"/>
      <c r="M80" s="142"/>
      <c r="N80" s="142"/>
      <c r="O80" s="177"/>
      <c r="P80" s="171"/>
    </row>
    <row r="81" spans="1:16" ht="26.25" customHeight="1">
      <c r="A81" s="119"/>
      <c r="B81" s="161"/>
      <c r="C81" s="175"/>
      <c r="D81" s="176"/>
      <c r="E81" s="165"/>
      <c r="F81" s="165"/>
      <c r="G81" s="165"/>
      <c r="H81" s="19"/>
      <c r="I81" s="139"/>
      <c r="J81" s="19"/>
      <c r="K81" s="19"/>
      <c r="L81" s="139"/>
      <c r="M81" s="139"/>
      <c r="N81" s="139"/>
      <c r="O81" s="177"/>
      <c r="P81" s="169"/>
    </row>
    <row r="82" spans="1:16" ht="20.25" customHeight="1">
      <c r="A82" s="6" t="s">
        <v>5</v>
      </c>
      <c r="B82" s="152" t="s">
        <v>6</v>
      </c>
      <c r="C82" s="152" t="s">
        <v>7</v>
      </c>
      <c r="D82" s="152" t="s">
        <v>8</v>
      </c>
      <c r="E82" s="6" t="s">
        <v>9</v>
      </c>
      <c r="F82" s="6" t="s">
        <v>10</v>
      </c>
      <c r="G82" s="6"/>
      <c r="H82" s="172" t="s">
        <v>11</v>
      </c>
      <c r="I82" s="172"/>
      <c r="J82" s="172"/>
      <c r="K82" s="172"/>
      <c r="L82" s="172"/>
      <c r="M82" s="172"/>
      <c r="N82" s="172"/>
      <c r="O82" s="172"/>
      <c r="P82" s="13"/>
    </row>
    <row r="83" spans="1:16" ht="70.5" customHeight="1">
      <c r="A83" s="6" t="s">
        <v>12</v>
      </c>
      <c r="B83" s="153"/>
      <c r="C83" s="153"/>
      <c r="D83" s="153"/>
      <c r="E83" s="6" t="s">
        <v>13</v>
      </c>
      <c r="F83" s="6" t="s">
        <v>14</v>
      </c>
      <c r="G83" s="6" t="s">
        <v>15</v>
      </c>
      <c r="H83" s="6" t="s">
        <v>16</v>
      </c>
      <c r="I83" s="6" t="s">
        <v>17</v>
      </c>
      <c r="J83" s="6" t="s">
        <v>18</v>
      </c>
      <c r="K83" s="6" t="s">
        <v>19</v>
      </c>
      <c r="L83" s="6" t="s">
        <v>20</v>
      </c>
      <c r="M83" s="6" t="s">
        <v>21</v>
      </c>
      <c r="N83" s="6" t="s">
        <v>22</v>
      </c>
      <c r="O83" s="6" t="s">
        <v>23</v>
      </c>
      <c r="P83" s="8" t="s">
        <v>24</v>
      </c>
    </row>
    <row r="84" spans="1:16" ht="25.5" customHeight="1">
      <c r="A84" s="117">
        <v>90001</v>
      </c>
      <c r="B84" s="160" t="s">
        <v>86</v>
      </c>
      <c r="C84" s="167" t="s">
        <v>87</v>
      </c>
      <c r="D84" s="166">
        <v>4527800</v>
      </c>
      <c r="E84" s="164">
        <v>107968</v>
      </c>
      <c r="F84" s="164">
        <v>490112</v>
      </c>
      <c r="G84" s="164"/>
      <c r="H84" s="164">
        <v>154274</v>
      </c>
      <c r="I84" s="138"/>
      <c r="J84" s="29">
        <v>287827</v>
      </c>
      <c r="K84" s="164"/>
      <c r="L84" s="138"/>
      <c r="M84" s="138"/>
      <c r="N84" s="138"/>
      <c r="O84" s="143">
        <v>3929720</v>
      </c>
      <c r="P84" s="168"/>
    </row>
    <row r="85" spans="1:16" ht="18.75" customHeight="1">
      <c r="A85" s="119"/>
      <c r="B85" s="161"/>
      <c r="C85" s="163"/>
      <c r="D85" s="165"/>
      <c r="E85" s="165"/>
      <c r="F85" s="165"/>
      <c r="G85" s="165"/>
      <c r="H85" s="165"/>
      <c r="I85" s="139"/>
      <c r="J85" s="29">
        <v>48011</v>
      </c>
      <c r="K85" s="165"/>
      <c r="L85" s="139"/>
      <c r="M85" s="139"/>
      <c r="N85" s="139"/>
      <c r="O85" s="140"/>
      <c r="P85" s="169"/>
    </row>
    <row r="86" spans="1:16" ht="18.75" customHeight="1">
      <c r="A86" s="178" t="s">
        <v>88</v>
      </c>
      <c r="B86" s="179" t="s">
        <v>89</v>
      </c>
      <c r="C86" s="175">
        <v>2005</v>
      </c>
      <c r="D86" s="176">
        <v>50000</v>
      </c>
      <c r="E86" s="180"/>
      <c r="F86" s="176">
        <v>50000</v>
      </c>
      <c r="G86" s="180"/>
      <c r="H86" s="176">
        <v>20000</v>
      </c>
      <c r="I86" s="180"/>
      <c r="J86" s="180"/>
      <c r="K86" s="176"/>
      <c r="L86" s="15" t="s">
        <v>90</v>
      </c>
      <c r="M86" s="180"/>
      <c r="N86" s="180"/>
      <c r="O86" s="180"/>
      <c r="P86" s="181"/>
    </row>
    <row r="87" spans="1:16" ht="18.75" customHeight="1">
      <c r="A87" s="178"/>
      <c r="B87" s="179"/>
      <c r="C87" s="175"/>
      <c r="D87" s="176"/>
      <c r="E87" s="180"/>
      <c r="F87" s="176"/>
      <c r="G87" s="180"/>
      <c r="H87" s="176"/>
      <c r="I87" s="180"/>
      <c r="J87" s="180"/>
      <c r="K87" s="176"/>
      <c r="L87" s="48">
        <v>30000</v>
      </c>
      <c r="M87" s="180"/>
      <c r="N87" s="180"/>
      <c r="O87" s="180"/>
      <c r="P87" s="181"/>
    </row>
    <row r="88" spans="1:16" ht="19.5">
      <c r="A88" s="21" t="s">
        <v>88</v>
      </c>
      <c r="B88" s="22" t="s">
        <v>91</v>
      </c>
      <c r="C88" s="23"/>
      <c r="D88" s="24">
        <v>100000</v>
      </c>
      <c r="E88" s="108"/>
      <c r="F88" s="24">
        <v>100000</v>
      </c>
      <c r="G88" s="108"/>
      <c r="H88" s="24">
        <v>30000</v>
      </c>
      <c r="I88" s="108"/>
      <c r="J88" s="108"/>
      <c r="K88" s="24"/>
      <c r="L88" s="48"/>
      <c r="M88" s="108"/>
      <c r="N88" s="108"/>
      <c r="O88" s="108"/>
      <c r="P88" s="109">
        <v>70000</v>
      </c>
    </row>
    <row r="89" spans="1:16" ht="19.5">
      <c r="A89" s="21" t="s">
        <v>88</v>
      </c>
      <c r="B89" s="22" t="s">
        <v>110</v>
      </c>
      <c r="C89" s="23">
        <v>2005</v>
      </c>
      <c r="D89" s="24">
        <v>8100</v>
      </c>
      <c r="E89" s="108"/>
      <c r="F89" s="24">
        <v>8100</v>
      </c>
      <c r="G89" s="108"/>
      <c r="H89" s="24">
        <v>8100</v>
      </c>
      <c r="I89" s="108"/>
      <c r="J89" s="108"/>
      <c r="K89" s="24"/>
      <c r="L89" s="48"/>
      <c r="M89" s="108"/>
      <c r="N89" s="108"/>
      <c r="O89" s="108"/>
      <c r="P89" s="109"/>
    </row>
    <row r="90" spans="1:16" ht="19.5">
      <c r="A90" s="14" t="s">
        <v>92</v>
      </c>
      <c r="B90" s="27" t="s">
        <v>93</v>
      </c>
      <c r="C90" s="28">
        <v>2005</v>
      </c>
      <c r="D90" s="29">
        <v>15000</v>
      </c>
      <c r="E90" s="96"/>
      <c r="F90" s="29">
        <v>15000</v>
      </c>
      <c r="G90" s="96"/>
      <c r="H90" s="29">
        <v>15000</v>
      </c>
      <c r="I90" s="96"/>
      <c r="J90" s="96"/>
      <c r="K90" s="29"/>
      <c r="L90" s="60"/>
      <c r="M90" s="96"/>
      <c r="N90" s="96"/>
      <c r="O90" s="96"/>
      <c r="P90" s="30"/>
    </row>
    <row r="91" spans="1:16" ht="12.75">
      <c r="A91" s="21"/>
      <c r="B91" s="22" t="s">
        <v>111</v>
      </c>
      <c r="C91" s="23"/>
      <c r="D91" s="24">
        <v>7100</v>
      </c>
      <c r="E91" s="108"/>
      <c r="F91" s="24">
        <v>7100</v>
      </c>
      <c r="G91" s="108"/>
      <c r="H91" s="24">
        <v>7100</v>
      </c>
      <c r="I91" s="108"/>
      <c r="J91" s="108"/>
      <c r="K91" s="24"/>
      <c r="L91" s="48"/>
      <c r="M91" s="108"/>
      <c r="N91" s="108"/>
      <c r="O91" s="108"/>
      <c r="P91" s="26"/>
    </row>
    <row r="92" spans="1:16" ht="12.75">
      <c r="A92" s="21"/>
      <c r="B92" s="22" t="s">
        <v>112</v>
      </c>
      <c r="C92" s="23"/>
      <c r="D92" s="24">
        <v>15200</v>
      </c>
      <c r="E92" s="108"/>
      <c r="F92" s="24">
        <v>15200</v>
      </c>
      <c r="G92" s="108"/>
      <c r="H92" s="24">
        <v>15200</v>
      </c>
      <c r="I92" s="108"/>
      <c r="J92" s="108"/>
      <c r="K92" s="24"/>
      <c r="L92" s="48"/>
      <c r="M92" s="108"/>
      <c r="N92" s="108"/>
      <c r="O92" s="108"/>
      <c r="P92" s="26"/>
    </row>
    <row r="93" spans="1:16" ht="12.75">
      <c r="A93" s="14"/>
      <c r="B93" s="27" t="s">
        <v>113</v>
      </c>
      <c r="C93" s="28"/>
      <c r="D93" s="29">
        <f>D94+D95+D96+D97</f>
        <v>6500</v>
      </c>
      <c r="E93" s="29">
        <f aca="true" t="shared" si="6" ref="E93:P93">E94+E95+E96+E97</f>
        <v>0</v>
      </c>
      <c r="F93" s="29">
        <f t="shared" si="6"/>
        <v>6500</v>
      </c>
      <c r="G93" s="29">
        <f t="shared" si="6"/>
        <v>0</v>
      </c>
      <c r="H93" s="29">
        <f t="shared" si="6"/>
        <v>6500</v>
      </c>
      <c r="I93" s="29">
        <f t="shared" si="6"/>
        <v>0</v>
      </c>
      <c r="J93" s="29">
        <f t="shared" si="6"/>
        <v>0</v>
      </c>
      <c r="K93" s="29">
        <f t="shared" si="6"/>
        <v>0</v>
      </c>
      <c r="L93" s="29">
        <f t="shared" si="6"/>
        <v>0</v>
      </c>
      <c r="M93" s="29">
        <f t="shared" si="6"/>
        <v>0</v>
      </c>
      <c r="N93" s="29">
        <f t="shared" si="6"/>
        <v>0</v>
      </c>
      <c r="O93" s="29">
        <f t="shared" si="6"/>
        <v>0</v>
      </c>
      <c r="P93" s="29">
        <f t="shared" si="6"/>
        <v>0</v>
      </c>
    </row>
    <row r="94" spans="1:16" ht="12.75">
      <c r="A94" s="14"/>
      <c r="B94" s="27" t="s">
        <v>114</v>
      </c>
      <c r="C94" s="28"/>
      <c r="D94" s="29">
        <v>1100</v>
      </c>
      <c r="E94" s="96"/>
      <c r="F94" s="29">
        <v>1100</v>
      </c>
      <c r="G94" s="96"/>
      <c r="H94" s="29">
        <v>1100</v>
      </c>
      <c r="I94" s="96"/>
      <c r="J94" s="96"/>
      <c r="K94" s="29"/>
      <c r="L94" s="60"/>
      <c r="M94" s="96"/>
      <c r="N94" s="96"/>
      <c r="O94" s="96"/>
      <c r="P94" s="30"/>
    </row>
    <row r="95" spans="1:16" ht="12.75">
      <c r="A95" s="14"/>
      <c r="B95" s="27" t="s">
        <v>115</v>
      </c>
      <c r="C95" s="28"/>
      <c r="D95" s="29">
        <v>2000</v>
      </c>
      <c r="E95" s="96"/>
      <c r="F95" s="29">
        <v>2000</v>
      </c>
      <c r="G95" s="96"/>
      <c r="H95" s="29">
        <v>2000</v>
      </c>
      <c r="I95" s="96"/>
      <c r="J95" s="96"/>
      <c r="K95" s="29"/>
      <c r="L95" s="60"/>
      <c r="M95" s="96"/>
      <c r="N95" s="96"/>
      <c r="O95" s="96"/>
      <c r="P95" s="30"/>
    </row>
    <row r="96" spans="1:16" ht="12.75">
      <c r="A96" s="14"/>
      <c r="B96" s="27" t="s">
        <v>116</v>
      </c>
      <c r="C96" s="28"/>
      <c r="D96" s="29">
        <v>2400</v>
      </c>
      <c r="E96" s="96"/>
      <c r="F96" s="29">
        <v>2400</v>
      </c>
      <c r="G96" s="96"/>
      <c r="H96" s="29">
        <v>2400</v>
      </c>
      <c r="I96" s="96"/>
      <c r="J96" s="96"/>
      <c r="K96" s="29"/>
      <c r="L96" s="60"/>
      <c r="M96" s="96"/>
      <c r="N96" s="96"/>
      <c r="O96" s="96"/>
      <c r="P96" s="30"/>
    </row>
    <row r="97" spans="1:16" ht="13.5" thickBot="1">
      <c r="A97" s="14"/>
      <c r="B97" s="27" t="s">
        <v>117</v>
      </c>
      <c r="C97" s="28"/>
      <c r="D97" s="29">
        <v>1000</v>
      </c>
      <c r="E97" s="96"/>
      <c r="F97" s="29">
        <v>1000</v>
      </c>
      <c r="G97" s="96"/>
      <c r="H97" s="29">
        <v>1000</v>
      </c>
      <c r="I97" s="96"/>
      <c r="J97" s="96"/>
      <c r="K97" s="29"/>
      <c r="L97" s="60"/>
      <c r="M97" s="96"/>
      <c r="N97" s="96"/>
      <c r="O97" s="96"/>
      <c r="P97" s="37"/>
    </row>
    <row r="98" spans="1:16" ht="14.25" thickBot="1" thickTop="1">
      <c r="A98" s="62"/>
      <c r="B98" s="39" t="s">
        <v>94</v>
      </c>
      <c r="C98" s="63"/>
      <c r="D98" s="64">
        <f>D93+D92+D91+D90+D89+D88+D86+D84+D79+D78</f>
        <v>7288260</v>
      </c>
      <c r="E98" s="64">
        <f>E93+E92+E91+E90+E89+E88+E86+E84+E79+E78</f>
        <v>182388</v>
      </c>
      <c r="F98" s="64">
        <f>F93+F92+F91+F90+F89+F88+F86+F84+F79+F78</f>
        <v>735052</v>
      </c>
      <c r="G98" s="64">
        <f>G90+G89+G88+G86+G84+G79+G78</f>
        <v>0</v>
      </c>
      <c r="H98" s="64">
        <f>H93+H92+H91+H90+H89+H88+H86+H84+H80+H78</f>
        <v>299214</v>
      </c>
      <c r="I98" s="64">
        <f>I90+I89+I88+I86+I84+I79+I78</f>
        <v>0</v>
      </c>
      <c r="J98" s="64">
        <f>J93+J92+J91+J90+J89+J88+J86+J85+J84+J80+J78</f>
        <v>335838</v>
      </c>
      <c r="K98" s="64">
        <f>K93+K92+K91+K90</f>
        <v>0</v>
      </c>
      <c r="L98" s="64">
        <f>L90+L89+L88+L87+L79+L78</f>
        <v>30000</v>
      </c>
      <c r="M98" s="64">
        <f>M90+M89+M88+M86+M84+M79+M78</f>
        <v>0</v>
      </c>
      <c r="N98" s="64">
        <f>N90+N89+N88+N86+N84+N79+N78</f>
        <v>0</v>
      </c>
      <c r="O98" s="64">
        <f>O90+O89+O88+O86+O84+O79+O78</f>
        <v>6370820</v>
      </c>
      <c r="P98" s="64">
        <f>P90+P89+P88+P86+P84+P79+P78</f>
        <v>70000</v>
      </c>
    </row>
    <row r="99" spans="1:16" ht="30.75" thickBot="1" thickTop="1">
      <c r="A99" s="89">
        <v>92109</v>
      </c>
      <c r="B99" s="27" t="s">
        <v>95</v>
      </c>
      <c r="C99" s="28">
        <v>2005</v>
      </c>
      <c r="D99" s="29">
        <v>6000</v>
      </c>
      <c r="E99" s="29"/>
      <c r="F99" s="29">
        <v>6000</v>
      </c>
      <c r="G99" s="29"/>
      <c r="H99" s="29">
        <v>6000</v>
      </c>
      <c r="I99" s="50"/>
      <c r="J99" s="29"/>
      <c r="K99" s="29"/>
      <c r="L99" s="50"/>
      <c r="M99" s="50"/>
      <c r="N99" s="50"/>
      <c r="O99" s="110"/>
      <c r="P99" s="13"/>
    </row>
    <row r="100" spans="1:16" ht="14.25" thickBot="1" thickTop="1">
      <c r="A100" s="85"/>
      <c r="B100" s="85" t="s">
        <v>96</v>
      </c>
      <c r="C100" s="105"/>
      <c r="D100" s="106">
        <f>D99</f>
        <v>6000</v>
      </c>
      <c r="E100" s="106">
        <f aca="true" t="shared" si="7" ref="E100:P100">E99</f>
        <v>0</v>
      </c>
      <c r="F100" s="106">
        <f t="shared" si="7"/>
        <v>6000</v>
      </c>
      <c r="G100" s="106">
        <f t="shared" si="7"/>
        <v>0</v>
      </c>
      <c r="H100" s="106">
        <f t="shared" si="7"/>
        <v>6000</v>
      </c>
      <c r="I100" s="106">
        <f t="shared" si="7"/>
        <v>0</v>
      </c>
      <c r="J100" s="106">
        <f t="shared" si="7"/>
        <v>0</v>
      </c>
      <c r="K100" s="106">
        <f t="shared" si="7"/>
        <v>0</v>
      </c>
      <c r="L100" s="106">
        <f t="shared" si="7"/>
        <v>0</v>
      </c>
      <c r="M100" s="106">
        <f t="shared" si="7"/>
        <v>0</v>
      </c>
      <c r="N100" s="106">
        <f t="shared" si="7"/>
        <v>0</v>
      </c>
      <c r="O100" s="106">
        <f t="shared" si="7"/>
        <v>0</v>
      </c>
      <c r="P100" s="106">
        <f t="shared" si="7"/>
        <v>0</v>
      </c>
    </row>
    <row r="101" spans="1:16" ht="13.5" thickTop="1">
      <c r="A101" s="182"/>
      <c r="B101" s="184" t="s">
        <v>97</v>
      </c>
      <c r="C101" s="184"/>
      <c r="D101" s="115">
        <f aca="true" t="shared" si="8" ref="D101:K101">D100+D98+D77+D75+D68+D51+D47+D38+D35+D26</f>
        <v>24716941</v>
      </c>
      <c r="E101" s="115">
        <f t="shared" si="8"/>
        <v>4153912</v>
      </c>
      <c r="F101" s="115">
        <f t="shared" si="8"/>
        <v>7122710</v>
      </c>
      <c r="G101" s="115">
        <f t="shared" si="8"/>
        <v>502690</v>
      </c>
      <c r="H101" s="115">
        <f t="shared" si="8"/>
        <v>1794592</v>
      </c>
      <c r="I101" s="115">
        <f t="shared" si="8"/>
        <v>0</v>
      </c>
      <c r="J101" s="115">
        <f t="shared" si="8"/>
        <v>2489953</v>
      </c>
      <c r="K101" s="115">
        <f t="shared" si="8"/>
        <v>1440000</v>
      </c>
      <c r="L101" s="59" t="s">
        <v>32</v>
      </c>
      <c r="M101" s="115">
        <f>M100+M98+M77+M75+M68+M51+M47+M38+M26</f>
        <v>225600</v>
      </c>
      <c r="N101" s="115">
        <f>N100+N98+N77+N75+N68+N51+N47+N38+N35+N26</f>
        <v>104000</v>
      </c>
      <c r="O101" s="115">
        <f>O100+O98+O77+O75+O68+O51+O47+O38+O35+O26</f>
        <v>13440319</v>
      </c>
      <c r="P101" s="115">
        <f>P100+P98+P77+P75+P68+P51+P47+P38+P35+P26</f>
        <v>220000</v>
      </c>
    </row>
    <row r="102" spans="1:16" ht="12.75">
      <c r="A102" s="183"/>
      <c r="B102" s="121"/>
      <c r="C102" s="121"/>
      <c r="D102" s="123"/>
      <c r="E102" s="123"/>
      <c r="F102" s="123"/>
      <c r="G102" s="123"/>
      <c r="H102" s="123"/>
      <c r="I102" s="123"/>
      <c r="J102" s="123"/>
      <c r="K102" s="123"/>
      <c r="L102" s="123">
        <f>L100+L98+L77+L75+L69+L51+L47+L38+L35+L26</f>
        <v>345875</v>
      </c>
      <c r="M102" s="123"/>
      <c r="N102" s="123"/>
      <c r="O102" s="123"/>
      <c r="P102" s="123"/>
    </row>
    <row r="103" spans="1:16" ht="12.75">
      <c r="A103" s="183"/>
      <c r="B103" s="121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</row>
    <row r="104" spans="1:16" ht="12.75">
      <c r="A104" s="153"/>
      <c r="B104" s="185"/>
      <c r="C104" s="18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1:16" ht="12.75">
      <c r="A105" s="147"/>
      <c r="B105" s="148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</row>
    <row r="107" spans="1:7" ht="12.75">
      <c r="A107" s="126" t="s">
        <v>98</v>
      </c>
      <c r="B107" s="126"/>
      <c r="C107" s="126"/>
      <c r="D107" s="126"/>
      <c r="E107" s="126"/>
      <c r="F107" s="126"/>
      <c r="G107" s="126"/>
    </row>
    <row r="108" spans="1:7" ht="12.75">
      <c r="A108" s="126" t="s">
        <v>99</v>
      </c>
      <c r="B108" s="126"/>
      <c r="C108" s="126"/>
      <c r="D108" s="126"/>
      <c r="E108" s="126"/>
      <c r="F108" s="126"/>
      <c r="G108" s="126" t="s">
        <v>0</v>
      </c>
    </row>
    <row r="109" spans="1:9" ht="12.75">
      <c r="A109" s="126" t="s">
        <v>100</v>
      </c>
      <c r="B109" s="126"/>
      <c r="C109" s="126"/>
      <c r="D109" s="126"/>
      <c r="E109" s="126"/>
      <c r="F109" s="126"/>
      <c r="G109" s="126"/>
      <c r="I109" s="132" t="s">
        <v>0</v>
      </c>
    </row>
    <row r="110" spans="1:7" ht="12.75">
      <c r="A110" s="127" t="s">
        <v>101</v>
      </c>
      <c r="B110" s="127"/>
      <c r="C110" s="127"/>
      <c r="D110" s="127"/>
      <c r="E110" s="127"/>
      <c r="F110" s="126"/>
      <c r="G110" s="126"/>
    </row>
    <row r="111" spans="1:7" ht="12.75">
      <c r="A111" s="128" t="s">
        <v>102</v>
      </c>
      <c r="B111" s="128"/>
      <c r="C111" s="128"/>
      <c r="D111" s="128"/>
      <c r="E111" s="128"/>
      <c r="F111" s="126"/>
      <c r="G111" s="126"/>
    </row>
    <row r="113" spans="2:11" ht="12.75">
      <c r="B113" s="186" t="s">
        <v>103</v>
      </c>
      <c r="C113" s="186"/>
      <c r="D113" s="186"/>
      <c r="E113" s="186"/>
      <c r="F113" s="186"/>
      <c r="G113" s="186"/>
      <c r="H113" s="186"/>
      <c r="I113" s="186"/>
      <c r="J113" s="126"/>
      <c r="K113" s="126"/>
    </row>
  </sheetData>
  <mergeCells count="273">
    <mergeCell ref="B113:I113"/>
    <mergeCell ref="B60:B61"/>
    <mergeCell ref="C60:C61"/>
    <mergeCell ref="D60:D61"/>
    <mergeCell ref="H60:O60"/>
    <mergeCell ref="B82:B83"/>
    <mergeCell ref="C82:C83"/>
    <mergeCell ref="D82:D83"/>
    <mergeCell ref="H82:O82"/>
    <mergeCell ref="L102:L104"/>
    <mergeCell ref="M101:M104"/>
    <mergeCell ref="N101:N104"/>
    <mergeCell ref="O101:O104"/>
    <mergeCell ref="P101:P104"/>
    <mergeCell ref="H101:H104"/>
    <mergeCell ref="I101:I104"/>
    <mergeCell ref="J101:J104"/>
    <mergeCell ref="K101:K104"/>
    <mergeCell ref="N86:N87"/>
    <mergeCell ref="O86:O87"/>
    <mergeCell ref="P86:P87"/>
    <mergeCell ref="A101:A104"/>
    <mergeCell ref="B101:B104"/>
    <mergeCell ref="C101:C104"/>
    <mergeCell ref="D101:D104"/>
    <mergeCell ref="E101:E104"/>
    <mergeCell ref="F101:F104"/>
    <mergeCell ref="G101:G104"/>
    <mergeCell ref="I86:I87"/>
    <mergeCell ref="J86:J87"/>
    <mergeCell ref="K86:K87"/>
    <mergeCell ref="M86:M87"/>
    <mergeCell ref="E86:E87"/>
    <mergeCell ref="F86:F87"/>
    <mergeCell ref="G86:G87"/>
    <mergeCell ref="H86:H87"/>
    <mergeCell ref="A86:A87"/>
    <mergeCell ref="B86:B87"/>
    <mergeCell ref="C86:C87"/>
    <mergeCell ref="D86:D87"/>
    <mergeCell ref="N84:N85"/>
    <mergeCell ref="O84:O85"/>
    <mergeCell ref="P84:P85"/>
    <mergeCell ref="I84:I85"/>
    <mergeCell ref="K84:K85"/>
    <mergeCell ref="L84:L85"/>
    <mergeCell ref="M84:M85"/>
    <mergeCell ref="P79:P81"/>
    <mergeCell ref="B80:B81"/>
    <mergeCell ref="A84:A85"/>
    <mergeCell ref="B84:B85"/>
    <mergeCell ref="C84:C85"/>
    <mergeCell ref="D84:D85"/>
    <mergeCell ref="E84:E85"/>
    <mergeCell ref="F84:F85"/>
    <mergeCell ref="G84:G85"/>
    <mergeCell ref="H84:H85"/>
    <mergeCell ref="L79:L81"/>
    <mergeCell ref="M79:M81"/>
    <mergeCell ref="N79:N81"/>
    <mergeCell ref="O79:O81"/>
    <mergeCell ref="N73:N74"/>
    <mergeCell ref="O73:O74"/>
    <mergeCell ref="P73:P74"/>
    <mergeCell ref="A79:A81"/>
    <mergeCell ref="C79:C81"/>
    <mergeCell ref="D79:D81"/>
    <mergeCell ref="E79:E81"/>
    <mergeCell ref="F79:F81"/>
    <mergeCell ref="G79:G81"/>
    <mergeCell ref="I79:I81"/>
    <mergeCell ref="I73:I74"/>
    <mergeCell ref="J73:J74"/>
    <mergeCell ref="K73:K74"/>
    <mergeCell ref="M73:M74"/>
    <mergeCell ref="E73:E74"/>
    <mergeCell ref="F73:F74"/>
    <mergeCell ref="G73:G74"/>
    <mergeCell ref="H73:H74"/>
    <mergeCell ref="A73:A74"/>
    <mergeCell ref="B73:B74"/>
    <mergeCell ref="C73:C74"/>
    <mergeCell ref="D73:D74"/>
    <mergeCell ref="M70:M72"/>
    <mergeCell ref="N70:N72"/>
    <mergeCell ref="O70:O72"/>
    <mergeCell ref="P70:P72"/>
    <mergeCell ref="H70:H72"/>
    <mergeCell ref="I70:I72"/>
    <mergeCell ref="K70:K72"/>
    <mergeCell ref="L70:L72"/>
    <mergeCell ref="N68:N69"/>
    <mergeCell ref="O68:O69"/>
    <mergeCell ref="P68:P69"/>
    <mergeCell ref="A70:A72"/>
    <mergeCell ref="B70:B72"/>
    <mergeCell ref="C70:C72"/>
    <mergeCell ref="D70:D72"/>
    <mergeCell ref="E70:E72"/>
    <mergeCell ref="F70:F72"/>
    <mergeCell ref="G70:G72"/>
    <mergeCell ref="I68:I69"/>
    <mergeCell ref="J68:J69"/>
    <mergeCell ref="K68:K69"/>
    <mergeCell ref="M68:M69"/>
    <mergeCell ref="E68:E69"/>
    <mergeCell ref="F68:F69"/>
    <mergeCell ref="G68:G69"/>
    <mergeCell ref="H68:H69"/>
    <mergeCell ref="A68:A69"/>
    <mergeCell ref="B68:B69"/>
    <mergeCell ref="C68:C69"/>
    <mergeCell ref="D68:D69"/>
    <mergeCell ref="N63:N64"/>
    <mergeCell ref="H63:H64"/>
    <mergeCell ref="I63:I64"/>
    <mergeCell ref="L63:L64"/>
    <mergeCell ref="M63:M64"/>
    <mergeCell ref="P56:P58"/>
    <mergeCell ref="A62:A64"/>
    <mergeCell ref="C62:C64"/>
    <mergeCell ref="D62:D64"/>
    <mergeCell ref="O62:O64"/>
    <mergeCell ref="P62:P64"/>
    <mergeCell ref="B63:B64"/>
    <mergeCell ref="E63:E64"/>
    <mergeCell ref="F63:F64"/>
    <mergeCell ref="G63:G64"/>
    <mergeCell ref="J56:J58"/>
    <mergeCell ref="L56:L58"/>
    <mergeCell ref="M56:M58"/>
    <mergeCell ref="O56:O58"/>
    <mergeCell ref="P53:P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I53:I55"/>
    <mergeCell ref="J53:J55"/>
    <mergeCell ref="M53:M55"/>
    <mergeCell ref="O53:O55"/>
    <mergeCell ref="E53:E55"/>
    <mergeCell ref="F53:F55"/>
    <mergeCell ref="G53:G55"/>
    <mergeCell ref="H53:H55"/>
    <mergeCell ref="A53:A55"/>
    <mergeCell ref="B53:B55"/>
    <mergeCell ref="C53:C55"/>
    <mergeCell ref="D53:D55"/>
    <mergeCell ref="N36:N37"/>
    <mergeCell ref="O36:O37"/>
    <mergeCell ref="P36:P37"/>
    <mergeCell ref="B41:B42"/>
    <mergeCell ref="C41:C42"/>
    <mergeCell ref="D41:D42"/>
    <mergeCell ref="H41:O41"/>
    <mergeCell ref="I36:I37"/>
    <mergeCell ref="J36:J37"/>
    <mergeCell ref="L36:L37"/>
    <mergeCell ref="M36:M37"/>
    <mergeCell ref="E36:E37"/>
    <mergeCell ref="F36:F37"/>
    <mergeCell ref="G36:G37"/>
    <mergeCell ref="H36:H37"/>
    <mergeCell ref="A36:A37"/>
    <mergeCell ref="B36:B37"/>
    <mergeCell ref="C36:C37"/>
    <mergeCell ref="D36:D37"/>
    <mergeCell ref="M32:M33"/>
    <mergeCell ref="N32:N33"/>
    <mergeCell ref="O32:O33"/>
    <mergeCell ref="P32:P33"/>
    <mergeCell ref="H32:H33"/>
    <mergeCell ref="I32:I33"/>
    <mergeCell ref="J32:J33"/>
    <mergeCell ref="K32:K33"/>
    <mergeCell ref="B30:B31"/>
    <mergeCell ref="J30:J31"/>
    <mergeCell ref="K30:K31"/>
    <mergeCell ref="A32:A33"/>
    <mergeCell ref="B32:B33"/>
    <mergeCell ref="C32:C33"/>
    <mergeCell ref="D32:D33"/>
    <mergeCell ref="E32:E33"/>
    <mergeCell ref="F32:F33"/>
    <mergeCell ref="G32:G33"/>
    <mergeCell ref="M29:M31"/>
    <mergeCell ref="N29:N31"/>
    <mergeCell ref="O29:O31"/>
    <mergeCell ref="P29:P31"/>
    <mergeCell ref="O27:O28"/>
    <mergeCell ref="P27:P28"/>
    <mergeCell ref="A29:A31"/>
    <mergeCell ref="C29:C31"/>
    <mergeCell ref="D29:D31"/>
    <mergeCell ref="E29:E31"/>
    <mergeCell ref="F29:F31"/>
    <mergeCell ref="G29:G31"/>
    <mergeCell ref="I29:I31"/>
    <mergeCell ref="L29:L31"/>
    <mergeCell ref="I27:I28"/>
    <mergeCell ref="J27:J28"/>
    <mergeCell ref="L27:L28"/>
    <mergeCell ref="M27:M28"/>
    <mergeCell ref="E27:E28"/>
    <mergeCell ref="F27:F28"/>
    <mergeCell ref="G27:G28"/>
    <mergeCell ref="H27:H28"/>
    <mergeCell ref="A27:A28"/>
    <mergeCell ref="B27:B28"/>
    <mergeCell ref="C27:C28"/>
    <mergeCell ref="D27:D28"/>
    <mergeCell ref="M24:M25"/>
    <mergeCell ref="N24:N25"/>
    <mergeCell ref="O24:O25"/>
    <mergeCell ref="P24:P25"/>
    <mergeCell ref="E24:E25"/>
    <mergeCell ref="F24:F25"/>
    <mergeCell ref="G24:G25"/>
    <mergeCell ref="H24:H25"/>
    <mergeCell ref="A24:A25"/>
    <mergeCell ref="B24:B25"/>
    <mergeCell ref="C24:C25"/>
    <mergeCell ref="D24:D25"/>
    <mergeCell ref="O20:O21"/>
    <mergeCell ref="P20:P21"/>
    <mergeCell ref="B22:B23"/>
    <mergeCell ref="C22:C23"/>
    <mergeCell ref="D22:D23"/>
    <mergeCell ref="H22:O22"/>
    <mergeCell ref="I20:I21"/>
    <mergeCell ref="K20:K21"/>
    <mergeCell ref="L20:L21"/>
    <mergeCell ref="O17:O18"/>
    <mergeCell ref="P17:P18"/>
    <mergeCell ref="A20:A21"/>
    <mergeCell ref="B20:B21"/>
    <mergeCell ref="C20:C21"/>
    <mergeCell ref="D20:D21"/>
    <mergeCell ref="E20:E21"/>
    <mergeCell ref="F20:F21"/>
    <mergeCell ref="G20:G21"/>
    <mergeCell ref="N20:N21"/>
    <mergeCell ref="H20:H21"/>
    <mergeCell ref="I17:I18"/>
    <mergeCell ref="L17:L18"/>
    <mergeCell ref="M17:M18"/>
    <mergeCell ref="M20:M21"/>
    <mergeCell ref="N17:N18"/>
    <mergeCell ref="D17:D18"/>
    <mergeCell ref="E17:E18"/>
    <mergeCell ref="F17:F18"/>
    <mergeCell ref="G17:G18"/>
    <mergeCell ref="A14:A16"/>
    <mergeCell ref="A17:A18"/>
    <mergeCell ref="B17:B18"/>
    <mergeCell ref="C17:C18"/>
    <mergeCell ref="M5:O5"/>
    <mergeCell ref="M6:O6"/>
    <mergeCell ref="A8:N8"/>
    <mergeCell ref="B11:B12"/>
    <mergeCell ref="C11:C12"/>
    <mergeCell ref="D11:D12"/>
    <mergeCell ref="H11:P11"/>
    <mergeCell ref="M1:O1"/>
    <mergeCell ref="M2:O2"/>
    <mergeCell ref="M3:O3"/>
    <mergeCell ref="M4:O4"/>
  </mergeCells>
  <printOptions/>
  <pageMargins left="0" right="0" top="0.984251968503937" bottom="0.984251968503937" header="0.5118110236220472" footer="0.5118110236220472"/>
  <pageSetup firstPageNumber="11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2005-11-23T13:37:40Z</cp:lastPrinted>
  <dcterms:created xsi:type="dcterms:W3CDTF">2005-11-23T10:13:37Z</dcterms:created>
  <dcterms:modified xsi:type="dcterms:W3CDTF">2005-11-29T11:07:44Z</dcterms:modified>
  <cp:category/>
  <cp:version/>
  <cp:contentType/>
  <cp:contentStatus/>
</cp:coreProperties>
</file>