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firstSheet="4" activeTab="6"/>
  </bookViews>
  <sheets>
    <sheet name="ZAŁĄCZNIK NR 2" sheetId="1" r:id="rId1"/>
    <sheet name="ZAŁĄCZNIK NR 11" sheetId="2" r:id="rId2"/>
    <sheet name="ZAŁĄCZNIK NR 16" sheetId="3" r:id="rId3"/>
    <sheet name="ZAŁĄCZNIK NR 9" sheetId="4" r:id="rId4"/>
    <sheet name="ZAŁĄCZNIK NR 8" sheetId="5" r:id="rId5"/>
    <sheet name="ZAŁĄCZNIK NR 1" sheetId="6" r:id="rId6"/>
    <sheet name="ZAŁĄCZNIK NR 6" sheetId="7" r:id="rId7"/>
    <sheet name="ZAŁĄCZNIK NR 3" sheetId="8" r:id="rId8"/>
  </sheets>
  <definedNames/>
  <calcPr fullCalcOnLoad="1"/>
</workbook>
</file>

<file path=xl/sharedStrings.xml><?xml version="1.0" encoding="utf-8"?>
<sst xmlns="http://schemas.openxmlformats.org/spreadsheetml/2006/main" count="735" uniqueCount="432">
  <si>
    <t xml:space="preserve">                                                                                      Załącznik Nr 2</t>
  </si>
  <si>
    <t xml:space="preserve">                                                                                                  Rady Gminy Chełmża </t>
  </si>
  <si>
    <t xml:space="preserve">                                                                                                                           zmieniającej Uchwałę Nr XLVI/368/05</t>
  </si>
  <si>
    <t xml:space="preserve">                                                                                                   z dnia 21 grudnia 2005r. </t>
  </si>
  <si>
    <t xml:space="preserve">                                                                                                                       w sprawie budżetu Gminy na 2006r. </t>
  </si>
  <si>
    <t xml:space="preserve"> </t>
  </si>
  <si>
    <t>Plan wydatków</t>
  </si>
  <si>
    <t xml:space="preserve">budżetowych na 2006 rok. </t>
  </si>
  <si>
    <t>Dz.</t>
  </si>
  <si>
    <t>Rozdz.</t>
  </si>
  <si>
    <t>Treść</t>
  </si>
  <si>
    <t>Plan na 2006r</t>
  </si>
  <si>
    <t>Zwiększenie</t>
  </si>
  <si>
    <t>Zmniejszenie</t>
  </si>
  <si>
    <t xml:space="preserve">Plan po zmianie </t>
  </si>
  <si>
    <t>010</t>
  </si>
  <si>
    <t>ROLNICTWO I ŁOWIECTWO</t>
  </si>
  <si>
    <t>01010</t>
  </si>
  <si>
    <t xml:space="preserve">Infrastruktura wodociągowa i sanitacyjna wsi </t>
  </si>
  <si>
    <t xml:space="preserve">TRANSPORT I ŁĄCZNOŚĆ </t>
  </si>
  <si>
    <t xml:space="preserve">Drogi publiczne gminne </t>
  </si>
  <si>
    <t xml:space="preserve">Zakup usług pozostałych  </t>
  </si>
  <si>
    <t>Wydatki inwestycyjne jednostek budżetowych "Przebudowa drogi w miejscowości Bielczyny" Załącznik Nr 6</t>
  </si>
  <si>
    <t>Wydatki inwestycyjne jednostek budżetowych "Przebudowa drogi gminnej w miejscowości Bogusławki" Załącznik Nr 6</t>
  </si>
  <si>
    <t xml:space="preserve">GOSPODARKA MIESZKANIOWA </t>
  </si>
  <si>
    <t xml:space="preserve">Gospodarka gruntami i nieruchomościami </t>
  </si>
  <si>
    <t xml:space="preserve">ADMINISTRACJA PUBLICZNA </t>
  </si>
  <si>
    <t xml:space="preserve">Urzędy Gmin </t>
  </si>
  <si>
    <t xml:space="preserve">OŚWIATA I WYCHOWANIE </t>
  </si>
  <si>
    <t>Szkoły podstawowe</t>
  </si>
  <si>
    <t xml:space="preserve">Zakup usług pozostałych </t>
  </si>
  <si>
    <t xml:space="preserve">Gimnazja </t>
  </si>
  <si>
    <t xml:space="preserve">Zakup materiałów i wyposażenia  </t>
  </si>
  <si>
    <t xml:space="preserve">Oświetlenie ulic, placów i dróg </t>
  </si>
  <si>
    <t xml:space="preserve">Domy i ośrodki kultury, świetlice i kluby </t>
  </si>
  <si>
    <t xml:space="preserve">KULTURA FIZYCZNA I SPORT </t>
  </si>
  <si>
    <t xml:space="preserve">Zakup materiałów i wyposażenia </t>
  </si>
  <si>
    <t xml:space="preserve"> OGÓŁEM :</t>
  </si>
  <si>
    <t xml:space="preserve">WYDATKI OGÓŁEM: </t>
  </si>
  <si>
    <t xml:space="preserve">                                                                                      Załącznik Nr 1</t>
  </si>
  <si>
    <t xml:space="preserve">Plan dochodów </t>
  </si>
  <si>
    <t>§</t>
  </si>
  <si>
    <t>TREŚĆ</t>
  </si>
  <si>
    <t xml:space="preserve">Zwiększenie </t>
  </si>
  <si>
    <t xml:space="preserve">Zmniejszenie </t>
  </si>
  <si>
    <t>6298</t>
  </si>
  <si>
    <t xml:space="preserve">POMOC SPOŁECZNA </t>
  </si>
  <si>
    <t>2030</t>
  </si>
  <si>
    <t>OGÓŁEM :</t>
  </si>
  <si>
    <t xml:space="preserve">                                                                                                    z dnia 6 czerwca 2006r. </t>
  </si>
  <si>
    <t xml:space="preserve">                                                                                                     z dnia 21 grudnia 2005r. </t>
  </si>
  <si>
    <t xml:space="preserve">                                                                                                                         w sprawie budżetu Gminy na 2006r. </t>
  </si>
  <si>
    <t>budżetowych  na 2006 rok</t>
  </si>
  <si>
    <t>Plan na 2006 rok</t>
  </si>
  <si>
    <t>Finansowanie programów i projektów ze środków funduszy strukturalnych, Funduszu Spójności oraz z Sekcji Gwarancji Europejskiego Funduszu Orientacji i Gwarancji Rolnej - ZPORR Projekt Nr 2a "Modernizacja infrastruktury wodociągowej w celu poprawy jakości wody w Gminie Chełmża" etap II</t>
  </si>
  <si>
    <t xml:space="preserve">Finansowanie programów i projektów ze środków funduszy strukturalnych, Funduszu Spójności oraz z Sekcji Gwarancji Europejskiego Funduszu Orientacji i Gwarancji Rolnej - SPO "Odnowa wsi oraz zachowanie i ochrona dziedzictwa kulturowego" w tym: Sławkowo 164.000 zł i Zelgno 170.228 zł </t>
  </si>
  <si>
    <t xml:space="preserve">Współfinansowanie programów i projektów realizowanych ze środków z funduszu strukturalnych, Funduszu Spójności oraz z Sekcji Gwarancji Europejskiego Funduszu Orientacji i Gwarancji Rolnej - ZPORR Projekt 2a "Modernizacja infrastruktury wodociągowej w celu jakości wody w Gminie Chełmża" etap II </t>
  </si>
  <si>
    <t xml:space="preserve">Finansowanie programów i projektów ze środków funduszy strukturalnych, Funduszu Spójności oraz z Sekcji Gwarancji Europejskiego Funduszu Orientacji i Gwarancji Rolnej - ZPORR Projekt Nr 3 - "Budowa dróg ułatwiających dostępność podstawowych usług oraz ważnych gospodarczo rejonów Gminy Chełmża" etap I </t>
  </si>
  <si>
    <t>6339</t>
  </si>
  <si>
    <t>Współfinansowanie programów i projektów realizowanych ze środków z funduszu strukturalnych, Funduszu Spójności oraz z Sekcji Gwarancji Europejskiego Funduszu Orientacji i Gwarancji Rolnej - ZPORR Projekt Nr 3 - "Budowa dróg ułatwiających dostępność podstawowych usług oraz ważnych gospodarczo rejonów Gminy Chełmża" etap I</t>
  </si>
  <si>
    <t xml:space="preserve">Dotacje otrzymane z funduszy celowych na finansowanie lub dofinansowanie kosztów realizacji inwestycji i zakupów inwestycyjnych jednostek sektora finansów publicznych (FOGR) </t>
  </si>
  <si>
    <t xml:space="preserve">Pozostała działalność </t>
  </si>
  <si>
    <t xml:space="preserve">Dotacje celowe otrzymane z budżetu państwa na realizację własnych zadań bieżących gmin Program "Posiłek dla potrzebujących"  </t>
  </si>
  <si>
    <t xml:space="preserve">Urzędy Wojewódzkie </t>
  </si>
  <si>
    <t>2360</t>
  </si>
  <si>
    <t xml:space="preserve">Dochody jednostek samorządu terytorialnego związane z realizacją zadań z zakresu administracji rządowej oraz innych zadań zleconych ustawami (5% dow. osobistych) </t>
  </si>
  <si>
    <t>0690</t>
  </si>
  <si>
    <t xml:space="preserve">Wpływy z różnych opłat </t>
  </si>
  <si>
    <t>Wydatki inwestycyjne jednostek budżetowych "Sieć wodociągowa wymiana rur azbestowo - cementowych na PCV cz. II Zelgno - Bezdół, Grzegorz, Zajączkowo" - Załącznik Nr 6</t>
  </si>
  <si>
    <t xml:space="preserve">Finansowanie programów i projektów realizowanych ze środków z funduszy strukturalnych, Funduszu Spójności oraz Sekcji Gwarancji Europejskiego Funduszu Orientacji i Gwarancji Rolnej - etap II "Modernizacja SUW Morczyny" </t>
  </si>
  <si>
    <t xml:space="preserve">Współfinansowanie programów i projektów realizowanych ze środków z funduszy strukturalnych, Funduszu Spójności oraz Sekcji Gwarancji Europejskiego Funduszu Orientacji i Gwarancji Rolnej - etap II "Modernizacja SUW Morczyny" </t>
  </si>
  <si>
    <t>01036</t>
  </si>
  <si>
    <t xml:space="preserve">Restrukturyzacja i modernizacja sektora żywnościowego oraz rozwój obszarów wiejskich </t>
  </si>
  <si>
    <t>Finansowanie programów i projektów realizowanych ze środków z funduszy strukturalnych, Funduszu Spójności oraz Sekcji Gwarancji Europejskiego Funduszu Orientacji i Gwarancji Rolnej - działanie 2.3 "Odnowa wsi oraz zachowanie i ochrona dziedzictwa kulturowego" w tym: Sławkowo 164.000; Zelgno 170.228</t>
  </si>
  <si>
    <t>Wydatki inwestycyjne jednostek budżetowych "Ułożenie chodników + dokumentacje" - Załącznik Nr 6</t>
  </si>
  <si>
    <t>ZPORR Projekt Nr 3 - "Budowa dróg ułatwiających dostępność do podstawowych usług oraz ważnych gospodarczo rejonów Gminy Chełmża" - etap I Załącznik Nr 6</t>
  </si>
  <si>
    <t>Finansowanie programów i projektów ze środków funduszy strukturalnych, Funduszu Spójności oraz z Sekcji Europejskiego Funduszu Orientacji i Gwarancji Rolnej "Budowa drogi w miejscowości Liznowo Nr 009, Browina - Brąchnówko (Nr 023, 024, 026), Mirakowo - Zalesie (Nr 030</t>
  </si>
  <si>
    <t>Współfiansowanie programów i projektów ze środków funduszy strukturalnych, Funduszu Spójności oraz z Sekcji Europejskiego Funduszu Orientacji i Gwarancji Rolnej - etap I "Budowa drogi w miejscowości Liznowo Nr 009, Browina - Brąchnówko (Nr 023, 024, 026), Mirakowo - Zalesie (Nr 030)</t>
  </si>
  <si>
    <t>Zakup materiałów i wyposażenia (do remontów mieszkań 60.000; zakup oleju opałowego 50.000)</t>
  </si>
  <si>
    <t xml:space="preserve">Zakup usług remontowych  </t>
  </si>
  <si>
    <t xml:space="preserve">Promocja jednostek samorządu terytorialnego </t>
  </si>
  <si>
    <t xml:space="preserve">BEZPIECZEŃSTWO PUBLICZNE I OCHRONA PRZECIWPOŻAROWA </t>
  </si>
  <si>
    <t xml:space="preserve">Komendy powiatowe PSP </t>
  </si>
  <si>
    <t xml:space="preserve">Dotacje celowe przekazane gminie na inwestycje realizowane na podstawie porozumień między jednostkami samorządu terytorialnego </t>
  </si>
  <si>
    <t xml:space="preserve">Ochotnicze Straże Pożarne </t>
  </si>
  <si>
    <t>Zakup usług remontowych (SP Grzywna 4.000; SP Kończewice 4.000; SP Zelgno 4.000; SP Sławkowo 4.000; podłoga w SP Grzywna sala gimnastyczna 12.000; SP Zelgno kotłownia 15.000;</t>
  </si>
  <si>
    <t xml:space="preserve">Przedszkola </t>
  </si>
  <si>
    <t xml:space="preserve">Zakup materiałów i wyposażenia w tym: konkursy szkolne </t>
  </si>
  <si>
    <t>Świadczenia społeczne (środki własne dożywianie 70.000; prace społeczno użyteczne 27.000)</t>
  </si>
  <si>
    <t xml:space="preserve">EDUKACYJNA OPIEKA WYCHOWAWCZA </t>
  </si>
  <si>
    <t xml:space="preserve">Pomoc materialna dla uczniów </t>
  </si>
  <si>
    <t>Stypendia oraz inne formy pomocy dla ucznów (21.000 naukowe, własne 10.000 socjalne + 19.718</t>
  </si>
  <si>
    <t xml:space="preserve">GOSPODARKA KOMUNALNA I OCHRONA ŚRODOWISKA </t>
  </si>
  <si>
    <t xml:space="preserve">Wydatki inwestycyjne jednostek budżetowych "Wykonanie oświetlenia" Załącznik Nr 6 </t>
  </si>
  <si>
    <t xml:space="preserve">KULTURA I OCHRONA DZIEDZICTWA NARODOWEGO </t>
  </si>
  <si>
    <r>
      <t xml:space="preserve">Pozostała działalność w tym: </t>
    </r>
    <r>
      <rPr>
        <sz val="10"/>
        <rFont val="Times New Roman"/>
        <family val="1"/>
      </rPr>
      <t>sport gminny 37.100, dotacja dla Cyklonu 28.200, dotacja dla Stowarzyszenia w Brąchnówku 1.800</t>
    </r>
  </si>
  <si>
    <t>Załącznik Nr 3</t>
  </si>
  <si>
    <t>Rady Gminy Chełmża</t>
  </si>
  <si>
    <t xml:space="preserve">w sprawie uchwalenia budżetu </t>
  </si>
  <si>
    <t>Gminy na rok 2006</t>
  </si>
  <si>
    <t xml:space="preserve">PRZYCHODY I ROZCHODY (w zł) </t>
  </si>
  <si>
    <t xml:space="preserve">Nazwa </t>
  </si>
  <si>
    <t xml:space="preserve">              Przychody </t>
  </si>
  <si>
    <t xml:space="preserve">Rozchody </t>
  </si>
  <si>
    <t xml:space="preserve">Przychody z zaciąg. pożyczek na finansowanie </t>
  </si>
  <si>
    <t xml:space="preserve">zadań realizowanych z udziałem środków </t>
  </si>
  <si>
    <t xml:space="preserve">pochodzących z budżetu Unii Europejskiej </t>
  </si>
  <si>
    <t xml:space="preserve">Przychody z zaciągniętych pożyczek </t>
  </si>
  <si>
    <t xml:space="preserve">i kredytów na rynku krajowym </t>
  </si>
  <si>
    <t xml:space="preserve">Przychody z tytułu innych rozliczeń </t>
  </si>
  <si>
    <t xml:space="preserve">krajowych w tym: </t>
  </si>
  <si>
    <t>środki na pokrycie deficytu</t>
  </si>
  <si>
    <t xml:space="preserve">Spłaty otrzymanych krajowych </t>
  </si>
  <si>
    <t xml:space="preserve">pożyczek i kredytów </t>
  </si>
  <si>
    <t xml:space="preserve">Ogółem : </t>
  </si>
  <si>
    <t xml:space="preserve">PRZYCHODY BUDŻETU </t>
  </si>
  <si>
    <t xml:space="preserve">I. </t>
  </si>
  <si>
    <t>Pożyczki do zacignięcia w tym:</t>
  </si>
  <si>
    <t>1.</t>
  </si>
  <si>
    <t>Sieć wodociągowa  cz. II</t>
  </si>
  <si>
    <t>2.</t>
  </si>
  <si>
    <t>Sieć wodociągowa  cz. III</t>
  </si>
  <si>
    <t>3.</t>
  </si>
  <si>
    <t xml:space="preserve">SUW Morczyny </t>
  </si>
  <si>
    <t xml:space="preserve">II. </t>
  </si>
  <si>
    <t xml:space="preserve">Kredyty do zaciągnięcia w tym: </t>
  </si>
  <si>
    <t xml:space="preserve">ZPORR - drogi </t>
  </si>
  <si>
    <t xml:space="preserve">Budowa chodników </t>
  </si>
  <si>
    <t xml:space="preserve">Wydatki bieżące </t>
  </si>
  <si>
    <t>(w tym: 380.000 w dz. 900</t>
  </si>
  <si>
    <t>Odnowa wsi 280.000 w dz. 010)</t>
  </si>
  <si>
    <t xml:space="preserve">III. </t>
  </si>
  <si>
    <t>IV.</t>
  </si>
  <si>
    <t xml:space="preserve">Przychody innych rozliczeń </t>
  </si>
  <si>
    <t xml:space="preserve">Razem : </t>
  </si>
  <si>
    <t>ROZCHODY BUDŻETU</t>
  </si>
  <si>
    <t xml:space="preserve">Spłata rat z tytułu zaciągniętych kredytów i pożyczek w 2006 roku dotyczy : </t>
  </si>
  <si>
    <t xml:space="preserve">BGŻ Toruń </t>
  </si>
  <si>
    <t xml:space="preserve">kredyt oświaty </t>
  </si>
  <si>
    <t xml:space="preserve">sala gimnastyczna Grzywna </t>
  </si>
  <si>
    <t>WFOŚ i GW</t>
  </si>
  <si>
    <t xml:space="preserve">kanalizacja Grzywna </t>
  </si>
  <si>
    <t xml:space="preserve">kolektor Kończewice - Chełmża </t>
  </si>
  <si>
    <t xml:space="preserve">zakup samochodu FORD </t>
  </si>
  <si>
    <t xml:space="preserve">Bank Spółdzielczy w Toruniu </t>
  </si>
  <si>
    <t xml:space="preserve">zagospodarowanie terenów zieleni w Zalesiu </t>
  </si>
  <si>
    <t xml:space="preserve">modernizacja autobusów </t>
  </si>
  <si>
    <t>4.</t>
  </si>
  <si>
    <t xml:space="preserve">GBW S.A. o/Toruń </t>
  </si>
  <si>
    <t xml:space="preserve">modernizacja drogi Głuchowo - Kończewice </t>
  </si>
  <si>
    <t>5.</t>
  </si>
  <si>
    <t xml:space="preserve">Bank Millennium </t>
  </si>
  <si>
    <t>sala gimnastyczna Gimnazjum w Głuchowie</t>
  </si>
  <si>
    <t xml:space="preserve">sala gimnastyczna Gimnazjum w Pluskowęsach </t>
  </si>
  <si>
    <t xml:space="preserve">droga Skąpe - Dziemiony </t>
  </si>
  <si>
    <t>6.</t>
  </si>
  <si>
    <t xml:space="preserve">z dnia 06 czerwca 2006r. </t>
  </si>
  <si>
    <t xml:space="preserve">Spłaty pożyczek otrzymanych na finansowanie </t>
  </si>
  <si>
    <t xml:space="preserve">Modernizacja drogi Bogusławki </t>
  </si>
  <si>
    <t xml:space="preserve">Modernizacja drogi Bielczyny </t>
  </si>
  <si>
    <t xml:space="preserve">wodociąg Kończewice - Browina , Nawra, </t>
  </si>
  <si>
    <t>Skąpe cz. I</t>
  </si>
  <si>
    <t xml:space="preserve">BOŚ - wydatki bieżące </t>
  </si>
  <si>
    <t>7.</t>
  </si>
  <si>
    <t xml:space="preserve">Spłaty pożyczek na prefinansowanie </t>
  </si>
  <si>
    <t xml:space="preserve">Załącznik Nr 6 </t>
  </si>
  <si>
    <t>w sprawie uchwalenia budżetu</t>
  </si>
  <si>
    <t xml:space="preserve">Gminy na rok 2006. </t>
  </si>
  <si>
    <t xml:space="preserve">Plan finansowy inwestycji na 2006 rok. </t>
  </si>
  <si>
    <t xml:space="preserve">Dział </t>
  </si>
  <si>
    <t xml:space="preserve">Zadanie </t>
  </si>
  <si>
    <t xml:space="preserve">Termin realiz. </t>
  </si>
  <si>
    <t>Planowana wartość zadania</t>
  </si>
  <si>
    <t xml:space="preserve">Wykonanie </t>
  </si>
  <si>
    <t>Wydatki budżetowe</t>
  </si>
  <si>
    <t xml:space="preserve">Źródła finansowania </t>
  </si>
  <si>
    <t xml:space="preserve">do 2005r. </t>
  </si>
  <si>
    <t xml:space="preserve">2006r. </t>
  </si>
  <si>
    <t xml:space="preserve">Środki własne + zobowiązania z 2005r. </t>
  </si>
  <si>
    <t>Środki własne z lat ubiegłych</t>
  </si>
  <si>
    <t>Środki EFO i GR,ZPORR i Budżet państwa</t>
  </si>
  <si>
    <t>Kredyt "K" Pożyczka "P" ; prefinansowanie</t>
  </si>
  <si>
    <t>EOG</t>
  </si>
  <si>
    <t>Dotacja PFOŚ, GFOŚ , FOGR, EFRWP, Wojewody inne j.s.t</t>
  </si>
  <si>
    <t xml:space="preserve">Grupa budowlana + materiał </t>
  </si>
  <si>
    <t xml:space="preserve">Pozostało do wykoania </t>
  </si>
  <si>
    <t>zobowiązania na 2007 rok</t>
  </si>
  <si>
    <t xml:space="preserve">Wykonanie sieci wodociągowej Nowa - Chełmża c.d. </t>
  </si>
  <si>
    <t>2005/ 2006</t>
  </si>
  <si>
    <t xml:space="preserve">Wykonanie dokumentacji wodnych - osiedle Browina </t>
  </si>
  <si>
    <t xml:space="preserve">Wykonanie dodatkowych przyłączy wodociągowych (Browina - Zalesie) </t>
  </si>
  <si>
    <t xml:space="preserve">Sieć wodociągowa cz. II Zelgno - Bezdół, Grzegorz, Zajączkowo </t>
  </si>
  <si>
    <t>"P"</t>
  </si>
  <si>
    <t xml:space="preserve">Sieć wodociągowa cz. III Nawra - centrum, Zelgno </t>
  </si>
  <si>
    <t xml:space="preserve">Sieć wodociągowa 150m Skąpe </t>
  </si>
  <si>
    <t>ZPORR Projekt Nr 2a- etap II "Modernizacja SUW Morczyny"</t>
  </si>
  <si>
    <t xml:space="preserve">SPO - działanie 2.3 "Odnowa wsi oraz zachowanie i ochrona dziedzictwa kulturowego" w tym: </t>
  </si>
  <si>
    <t>2005- 2006</t>
  </si>
  <si>
    <t xml:space="preserve">Zelgno </t>
  </si>
  <si>
    <t xml:space="preserve">Kuczwały </t>
  </si>
  <si>
    <t xml:space="preserve">Kończewice </t>
  </si>
  <si>
    <t xml:space="preserve">Sławkowo </t>
  </si>
  <si>
    <t xml:space="preserve">Pluslowęsy </t>
  </si>
  <si>
    <t>Razem dz. 010</t>
  </si>
  <si>
    <t>Przebudowa drogi gminnej - 500m w miejscowości Bogusławki Nr 100515C</t>
  </si>
  <si>
    <t xml:space="preserve">Przebudowa drogi w Bielczynach </t>
  </si>
  <si>
    <t>60016</t>
  </si>
  <si>
    <t xml:space="preserve">ZPORR Projekt Nr 3 - "Budowa dróg ułatwiających dostępność do podst. usług oraz ważnych gospodarczo rejonów Gminy Chełmża" - etap I w tym: </t>
  </si>
  <si>
    <t>2004-2006</t>
  </si>
  <si>
    <t>*</t>
  </si>
  <si>
    <t>"K"</t>
  </si>
  <si>
    <t>Budowa drogi Nr 009 w miejscowości Liznowo, Browina Brąchnówko (Nr 023, 024,026), Mirakowo - Zalesie (Nr 030)</t>
  </si>
  <si>
    <t xml:space="preserve">Ułożenie chodników w miejscowości Bielczyny </t>
  </si>
  <si>
    <t>2006/ 2007</t>
  </si>
  <si>
    <t xml:space="preserve">Ułożenie chodników w miejscowości Grzegorz </t>
  </si>
  <si>
    <t xml:space="preserve">Wykonanie dokumentacji drogowych Bielczyny, Kuczwały, Pluskowęsy </t>
  </si>
  <si>
    <t xml:space="preserve">Ułożenie chodników + dokumentacja w miejscowości Browina </t>
  </si>
  <si>
    <t xml:space="preserve">Ułożenie chodników w miejscowości Grzywna </t>
  </si>
  <si>
    <t>Razem dz. 600</t>
  </si>
  <si>
    <t>63003</t>
  </si>
  <si>
    <t xml:space="preserve">Zagospodarowanie turyst. Rejonu Zalesia i stworzenie Parku Kulturowego nad Jeziorem Grodzieńskim - etap I </t>
  </si>
  <si>
    <t>Ekologiczna ścieżka dydaktyczna Zalesie - Grodno</t>
  </si>
  <si>
    <t>Razem dz. 630</t>
  </si>
  <si>
    <t>70005</t>
  </si>
  <si>
    <t xml:space="preserve">Budowa budynku socjalno - komunalnego w Browinie </t>
  </si>
  <si>
    <t>2006/ 2008</t>
  </si>
  <si>
    <t xml:space="preserve">Wykonanie dokumentacji budynku mieszkalnego osiedle Browina </t>
  </si>
  <si>
    <t>Razem dz. 700</t>
  </si>
  <si>
    <t>75023</t>
  </si>
  <si>
    <t>Zakup komputerów</t>
  </si>
  <si>
    <t>Razem dz. 750</t>
  </si>
  <si>
    <t>80101</t>
  </si>
  <si>
    <t xml:space="preserve">Koncepcja rozbudowy SP Zelgno (biblioteka i sala gimnastyczna) </t>
  </si>
  <si>
    <t>1999/ 2007</t>
  </si>
  <si>
    <t>Rozbudowa Gimnazjum Pluskowęsy w tym:</t>
  </si>
  <si>
    <t xml:space="preserve">okna i ocieplenie </t>
  </si>
  <si>
    <t>PFOŚ i GW</t>
  </si>
  <si>
    <t xml:space="preserve">wymiana dachu </t>
  </si>
  <si>
    <t>kontrakt</t>
  </si>
  <si>
    <t xml:space="preserve">ZPORR Nr 4 - "Rozwój zaplecza sportowego szkół gimnazjalnych Gminy Chełmża" w tym: </t>
  </si>
  <si>
    <t>2004 - 2006</t>
  </si>
  <si>
    <t>"Budowa zaplecza socjalno sanitarnego sali gimnastycznej oraz boiska przy Gimnazjum Głuchowo i Gimnazjum Pluskowęsy"</t>
  </si>
  <si>
    <t xml:space="preserve">Wykonanie ogrodzenia przy Gimnazjum w Głuchowie </t>
  </si>
  <si>
    <t xml:space="preserve">Wykonanie ogrodzenia przy Gimnazjum w Pluskowęsach </t>
  </si>
  <si>
    <t xml:space="preserve">Modernizacja autobusów </t>
  </si>
  <si>
    <t>Razem dział 801</t>
  </si>
  <si>
    <t xml:space="preserve">Zakup komputera </t>
  </si>
  <si>
    <t>ZPORR - PROJEKT "Polepszenie jakości usług poprzez modernizację budynku SPOZ w Zelgnie i zakup wyposażenia "</t>
  </si>
  <si>
    <t>Koncepcja zagospodarowania starej szkoły w miejscowości Grzywna - filia Ośrodka Zdrowia Zelgno</t>
  </si>
  <si>
    <t>Razem dz. 851</t>
  </si>
  <si>
    <t>Projekt Nr 1 - "Uporządkowanie gospodarki ściekowej w rejonach drogi krajowej nr 1 oraz jeziora chełmżyńskiego" - etap I w tym : "Budowa sieci kanalizacji sanitarnej Browina - Kończewice, Głuchowo - Windak - Kończewice</t>
  </si>
  <si>
    <t>2004-2005</t>
  </si>
  <si>
    <t xml:space="preserve">Wykonanie dokumentacji i wykonanie sieci kanalizacyjnej domki - osiedle Browina </t>
  </si>
  <si>
    <t>Wykonanie koncepcji gospodarki ściekowej dla pozostałych miejscowości gminy</t>
  </si>
  <si>
    <t xml:space="preserve">Zakup ciągnika </t>
  </si>
  <si>
    <t xml:space="preserve">Wykonanie ogrodzeń </t>
  </si>
  <si>
    <t xml:space="preserve">Wykonanie oświetlenia w tym: </t>
  </si>
  <si>
    <t xml:space="preserve">w miejscowości Strużal </t>
  </si>
  <si>
    <t xml:space="preserve">w miejscowości Skąpe </t>
  </si>
  <si>
    <t xml:space="preserve">w miejscowości Głuchowo przy drodze powiatowej </t>
  </si>
  <si>
    <t xml:space="preserve">w miejscowości Pluskowęsy - skrzyżowanie </t>
  </si>
  <si>
    <t xml:space="preserve">w miejscowości Brąhnówko - koło pałacu </t>
  </si>
  <si>
    <t>w miejscowości Kończewice w stronę Nawry</t>
  </si>
  <si>
    <t xml:space="preserve">w miejscowości Nawra - cmentarz </t>
  </si>
  <si>
    <t>w miejscowości Bogusławki w stronę przystanku</t>
  </si>
  <si>
    <t>w miejscowości Zelgno w stronę Chełmży</t>
  </si>
  <si>
    <t>Razem dz. 900</t>
  </si>
  <si>
    <t>92109</t>
  </si>
  <si>
    <t xml:space="preserve">Budowa świetlicy w Dźwierznie </t>
  </si>
  <si>
    <t>2006/ 2009</t>
  </si>
  <si>
    <t>Razem dz. 921</t>
  </si>
  <si>
    <t xml:space="preserve">Ułozenie chodników w miejscowości Brąchnówko </t>
  </si>
  <si>
    <t xml:space="preserve">Wynagrodzenia osobowe pracowników </t>
  </si>
  <si>
    <t xml:space="preserve">Dodatkowe wynagrodzenia roczne </t>
  </si>
  <si>
    <t>Załącznik Nr 8</t>
  </si>
  <si>
    <t xml:space="preserve">PROGNOZOWANIE KWOTY DŁUGU NA 2006 ROK I LATA NASTĘPNE </t>
  </si>
  <si>
    <t xml:space="preserve">L.p. </t>
  </si>
  <si>
    <t xml:space="preserve">Tytuł dłużny </t>
  </si>
  <si>
    <t xml:space="preserve">Kwota długu na dzień 31.12.2005r. </t>
  </si>
  <si>
    <t>Prognozowanie kwoty długu według stanu na konec roku w zł</t>
  </si>
  <si>
    <t xml:space="preserve">Wyemitowane papiery wartościowe </t>
  </si>
  <si>
    <t xml:space="preserve">Kredyty : </t>
  </si>
  <si>
    <t xml:space="preserve">długoterminowe zaciągnięte </t>
  </si>
  <si>
    <t xml:space="preserve">długoterminowe do zaciągnięcia w 2006r. </t>
  </si>
  <si>
    <t xml:space="preserve">krótkoterminowe </t>
  </si>
  <si>
    <t xml:space="preserve">Pożyczki : </t>
  </si>
  <si>
    <t xml:space="preserve">długoterminowy do zaciągnięcia </t>
  </si>
  <si>
    <t xml:space="preserve">Przyjęte depozyty </t>
  </si>
  <si>
    <t xml:space="preserve">Wymagalne zobowiązania : </t>
  </si>
  <si>
    <t xml:space="preserve">a) jednostek budżetowych, </t>
  </si>
  <si>
    <t xml:space="preserve">b) pozostałych jednostek (zakładów budżetowych, gospodarstwpomocniczych, funduszy) wynikające z : </t>
  </si>
  <si>
    <t xml:space="preserve">ustaw </t>
  </si>
  <si>
    <t>orzeczeń sądu</t>
  </si>
  <si>
    <t xml:space="preserve">udzielonych poręczeń i gwarancji </t>
  </si>
  <si>
    <t>innych tytułów (w tym: z dostaw towarów i usług, składek na ubezpieczenia społeczne i fundusz pracy)</t>
  </si>
  <si>
    <t xml:space="preserve">Ogółem kwota zadłużenia </t>
  </si>
  <si>
    <t xml:space="preserve">Prognozowane dochody budżetowe </t>
  </si>
  <si>
    <t>8.</t>
  </si>
  <si>
    <t xml:space="preserve">Wskaźnik długu -%(poz. 6 : poz. 7) </t>
  </si>
  <si>
    <t>Załącznik Nr 9</t>
  </si>
  <si>
    <t xml:space="preserve">Rady Gminy Chełmża </t>
  </si>
  <si>
    <t>Gminy na rok 2006.</t>
  </si>
  <si>
    <t xml:space="preserve">PLANOWANE SPŁATY ZOBOWIĄZAŃ ZA 2006 ROK I LATA NASTĘPNE </t>
  </si>
  <si>
    <t>L.p.</t>
  </si>
  <si>
    <t xml:space="preserve">Tytuł spłaty </t>
  </si>
  <si>
    <t xml:space="preserve">Planowane spłaty zobowiązań na lata w zł. </t>
  </si>
  <si>
    <t xml:space="preserve">Spłata rat kredytu : </t>
  </si>
  <si>
    <t xml:space="preserve">długoterminowego zaciągniętego </t>
  </si>
  <si>
    <t>długoterminowego do zaciągnięcia w 2006 (drogi 550.000)</t>
  </si>
  <si>
    <t>długoterminowego do zaciągnięcia w 2006 (chodniki 50.000)</t>
  </si>
  <si>
    <t>długoterminowego do zaciągnięcia w 2006 (802.389)</t>
  </si>
  <si>
    <t xml:space="preserve">krótkoterminowego </t>
  </si>
  <si>
    <t xml:space="preserve">RAZEM KREDYTY  </t>
  </si>
  <si>
    <t xml:space="preserve">odsetki </t>
  </si>
  <si>
    <t xml:space="preserve">Spłata rat pożyczki : </t>
  </si>
  <si>
    <t xml:space="preserve">krótkoterminowej zaciągniętej </t>
  </si>
  <si>
    <t xml:space="preserve">długoterminowej zaciągniętej </t>
  </si>
  <si>
    <t>długoterminowej zaciągniętej</t>
  </si>
  <si>
    <t xml:space="preserve">długoterminowej zaciągniętej  </t>
  </si>
  <si>
    <t>długoterminowej do zaciągnięcia w 2006r. (710.000)</t>
  </si>
  <si>
    <t>w 2006 (250.000)</t>
  </si>
  <si>
    <t xml:space="preserve">długoterminowy do zaciągnięcia w 2006r. </t>
  </si>
  <si>
    <t xml:space="preserve">RAZEM POŻYCZKI </t>
  </si>
  <si>
    <t xml:space="preserve">Potencjalne kwoty spłat z tytułu udzielonych poręczeń </t>
  </si>
  <si>
    <t xml:space="preserve">Zobowiązania z tytułu dostaw towarów i usług, składek na ubezpieczenie społeczne i fundusz pracy </t>
  </si>
  <si>
    <t xml:space="preserve">Razem kredyty i pożyczki </t>
  </si>
  <si>
    <t xml:space="preserve">Razem zobowiązania </t>
  </si>
  <si>
    <t xml:space="preserve">Odsetki </t>
  </si>
  <si>
    <t>Ogółem (5+6+7)</t>
  </si>
  <si>
    <t>9.</t>
  </si>
  <si>
    <t xml:space="preserve">% poz. 8 do planowanych dochodów w zał. Nr 8 </t>
  </si>
  <si>
    <t xml:space="preserve">*  pomniejszono o prefinansowanie </t>
  </si>
  <si>
    <t>(270.000)</t>
  </si>
  <si>
    <t>(276.000)</t>
  </si>
  <si>
    <t>Załącznik Nr 16</t>
  </si>
  <si>
    <t>w sprawie zmiany</t>
  </si>
  <si>
    <t xml:space="preserve">budżetu Gminy na 2006 rok. </t>
  </si>
  <si>
    <t xml:space="preserve">WYKAZ DOTACJI UDZIELANYCH Z BUDŻETU W 2006 ROKU </t>
  </si>
  <si>
    <t xml:space="preserve">Rozdział </t>
  </si>
  <si>
    <t xml:space="preserve">Podmiot </t>
  </si>
  <si>
    <t xml:space="preserve">Kwota  </t>
  </si>
  <si>
    <t xml:space="preserve">Rodzaj dotacji </t>
  </si>
  <si>
    <t>01097</t>
  </si>
  <si>
    <t xml:space="preserve">Gospodarstwo Pomocnicze przy Urzędzie Gminy Chełmża </t>
  </si>
  <si>
    <t xml:space="preserve">przedmiotowa </t>
  </si>
  <si>
    <t>801</t>
  </si>
  <si>
    <t>2590</t>
  </si>
  <si>
    <t xml:space="preserve">Stowarzyszenie Kulturalno - Oświatowe "Edukacja i Przyszłość" w Brąchnówku </t>
  </si>
  <si>
    <t xml:space="preserve">podmiotowa </t>
  </si>
  <si>
    <t>851</t>
  </si>
  <si>
    <t>85195</t>
  </si>
  <si>
    <t>6220</t>
  </si>
  <si>
    <t xml:space="preserve">Samodzielny Publiczny Ośrodek Zdrowia w Zelgnie </t>
  </si>
  <si>
    <t>celowa</t>
  </si>
  <si>
    <t>921</t>
  </si>
  <si>
    <t>92120</t>
  </si>
  <si>
    <t>2720</t>
  </si>
  <si>
    <t>Dotacje celowe z budżetu na finansowanie lub dofinansowanie prac remontowych i konserwatorskich obiektów zabytkowych</t>
  </si>
  <si>
    <t>926</t>
  </si>
  <si>
    <t>92695</t>
  </si>
  <si>
    <t>2820</t>
  </si>
  <si>
    <t xml:space="preserve">Wiejskie Stowarzyszenie Kulturalno - Oświatowe "Edukacja i Przyszłość" w Brąchnówku </t>
  </si>
  <si>
    <t xml:space="preserve">Klub Sportowy Gminy Chełmża "Cyklon" </t>
  </si>
  <si>
    <t xml:space="preserve">celowa </t>
  </si>
  <si>
    <t xml:space="preserve">z dnia 6 czerwca 2006r. </t>
  </si>
  <si>
    <t>754</t>
  </si>
  <si>
    <t>75411</t>
  </si>
  <si>
    <t>Komenda Powiatowa Państwowej Straży Pożarnej w Toruniu</t>
  </si>
  <si>
    <t xml:space="preserve">Dz. </t>
  </si>
  <si>
    <t>WYSZCZEGÓLNIENIE</t>
  </si>
  <si>
    <t>KWOTA W ZŁ</t>
  </si>
  <si>
    <t>ZWIĘKSZENIE</t>
  </si>
  <si>
    <t xml:space="preserve">ZMNIEJSZENIE </t>
  </si>
  <si>
    <t xml:space="preserve">STAN </t>
  </si>
  <si>
    <t xml:space="preserve">Stan środków na początek roku </t>
  </si>
  <si>
    <t xml:space="preserve">Dochody w tym : </t>
  </si>
  <si>
    <t>01</t>
  </si>
  <si>
    <t>02</t>
  </si>
  <si>
    <t>075</t>
  </si>
  <si>
    <t>Dochody z najmu sal gimnastycznych</t>
  </si>
  <si>
    <t>03</t>
  </si>
  <si>
    <t>097</t>
  </si>
  <si>
    <t xml:space="preserve">Wpływy z różnych dochodów </t>
  </si>
  <si>
    <t>04</t>
  </si>
  <si>
    <t>05</t>
  </si>
  <si>
    <t>083</t>
  </si>
  <si>
    <t xml:space="preserve">Odpłatność za dożywianie, oraz wpływy przewidziane z GOPS </t>
  </si>
  <si>
    <t>06</t>
  </si>
  <si>
    <t xml:space="preserve">Wpływy indywidualne na rzecz szkół </t>
  </si>
  <si>
    <t>07</t>
  </si>
  <si>
    <t xml:space="preserve">Środki dyspozycyjne (01+02) </t>
  </si>
  <si>
    <t>4210</t>
  </si>
  <si>
    <t xml:space="preserve">Zakup materiałów i wyposażenia, środków czystości </t>
  </si>
  <si>
    <t>4270</t>
  </si>
  <si>
    <t xml:space="preserve">Zakup usług remontowych </t>
  </si>
  <si>
    <t>4300</t>
  </si>
  <si>
    <t xml:space="preserve">Zakup materiałów i środki czystości </t>
  </si>
  <si>
    <t>4220</t>
  </si>
  <si>
    <t xml:space="preserve">Zakup środków żywności </t>
  </si>
  <si>
    <t xml:space="preserve">Stan środków na koniec roku 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</si>
  <si>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</si>
  <si>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</si>
  <si>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</si>
  <si>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</si>
  <si>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</si>
  <si>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</si>
  <si>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</si>
  <si>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</si>
  <si>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</si>
  <si>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 xml:space="preserve">Ogółem wydatki (11+16) </t>
  </si>
  <si>
    <t>Załącznik Nr 11</t>
  </si>
  <si>
    <t xml:space="preserve">Plan finansowy rachunku dochodów własnych </t>
  </si>
  <si>
    <t xml:space="preserve">na 2006 rok </t>
  </si>
  <si>
    <t xml:space="preserve">Restrukturyzacja i modernizacja sektora żywnościowego oraz rozwój obszarów wiejskiech </t>
  </si>
  <si>
    <t>Zakup usług remontowych</t>
  </si>
  <si>
    <t>Wydatki inwestycyjne jednostek budżetowych "Odnowa wsi oraz zachowanie i ochrona dziedzicta kulturowego" w tym : Kuczwały 48.000; Kończewice 138.000; Pluskowęsy 25.000;</t>
  </si>
  <si>
    <t xml:space="preserve">PLANOWANY DEFICYT                                                                          3.334.950 zł </t>
  </si>
  <si>
    <t>długoterminowego droga Bogusławki 90.000; Bielczyny 90.000</t>
  </si>
  <si>
    <t>Współfinansowanie programów i projektów realizowanych ze środków z funduszy strukturalnych, Funduszu Spójności oraz Sekcji Gwarancji Europejskiego Funduszu Orientacji i Gwarancji Rolnej - działanie 2.3 "Odnowa wsi oraz zachowanie i ochrona dziedzictwa kulturowego" w tym: Sławkowo 55.951; Zelgno 46.772</t>
  </si>
  <si>
    <r>
      <t>Utrzymanie zieleni w miastach i gminach</t>
    </r>
    <r>
      <rPr>
        <sz val="10"/>
        <rFont val="Times New Roman"/>
        <family val="1"/>
      </rPr>
      <t xml:space="preserve"> w tym: "Mikroodnowa wsi: 262.398, zadrzewienie 13.000, ochrona kasztanowców 5.000, obkaszanie terenów Gminy 55.000 ciągnik 70.000</t>
    </r>
  </si>
  <si>
    <t>Prefinansowanie projektów</t>
  </si>
  <si>
    <t>WFOŚ i GW *</t>
  </si>
  <si>
    <t xml:space="preserve">                                                                                                         do Uchwały Nr LII/418/06  </t>
  </si>
  <si>
    <t xml:space="preserve">                                                                                                  z dnia 6 czerwca 2006r. </t>
  </si>
  <si>
    <t>do Uchwały Nr LII/418/06</t>
  </si>
  <si>
    <t xml:space="preserve">z dnia 6 czerwca 2006r.  </t>
  </si>
  <si>
    <t xml:space="preserve">do Uchwały Nr LII/418/06 </t>
  </si>
  <si>
    <t xml:space="preserve">                                                                                                         do Uchwały Nr LII/418/06</t>
  </si>
  <si>
    <t>DOCHODY OGÓŁEM :</t>
  </si>
  <si>
    <t>Wynagrodzenia osobowe pracowników (w tym nagrody organu prowadzącego)</t>
  </si>
  <si>
    <t xml:space="preserve">Wynagrodzenia bezosobowe </t>
  </si>
  <si>
    <t xml:space="preserve">Różne opłaty i składki 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</si>
</sst>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_-* #,##0.000\ _z_ł_-;\-* #,##0.000\ _z_ł_-;_-* &quot;-&quot;??\ _z_ł_-;_-@_-"/>
    <numFmt numFmtId="166" formatCode="_-* #,##0.0\ _z_ł_-;\-* #,##0.0\ _z_ł_-;_-* &quot;-&quot;??\ _z_ł_-;_-@_-"/>
  </numFmts>
  <fonts count="15">
    <font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sz val="8"/>
      <name val="Times New Roman"/>
      <family val="1"/>
    </font>
    <font>
      <b/>
      <sz val="7.5"/>
      <name val="Times New Roman"/>
      <family val="1"/>
    </font>
    <font>
      <sz val="7.5"/>
      <name val="Times New Roman"/>
      <family val="1"/>
    </font>
    <font>
      <b/>
      <sz val="10"/>
      <name val="Arial CE"/>
      <family val="2"/>
    </font>
    <font>
      <sz val="7"/>
      <name val="Times New Roman"/>
      <family val="1"/>
    </font>
    <font>
      <b/>
      <sz val="7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3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thin"/>
      <right style="thin"/>
      <top style="thin"/>
      <bottom style="double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double"/>
      <bottom style="double"/>
    </border>
    <border>
      <left style="double"/>
      <right style="thin"/>
      <top style="double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01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right"/>
    </xf>
    <xf numFmtId="0" fontId="1" fillId="0" borderId="0" xfId="0" applyFont="1" applyAlignment="1">
      <alignment/>
    </xf>
    <xf numFmtId="0" fontId="2" fillId="0" borderId="1" xfId="0" applyFont="1" applyFill="1" applyBorder="1" applyAlignment="1">
      <alignment horizontal="center" vertical="top" wrapText="1"/>
    </xf>
    <xf numFmtId="3" fontId="2" fillId="0" borderId="2" xfId="0" applyNumberFormat="1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49" fontId="2" fillId="0" borderId="3" xfId="0" applyNumberFormat="1" applyFont="1" applyFill="1" applyBorder="1" applyAlignment="1">
      <alignment horizontal="center" vertical="top" wrapText="1"/>
    </xf>
    <xf numFmtId="164" fontId="2" fillId="0" borderId="3" xfId="15" applyNumberFormat="1" applyFont="1" applyFill="1" applyBorder="1" applyAlignment="1">
      <alignment vertical="top" wrapText="1"/>
    </xf>
    <xf numFmtId="164" fontId="2" fillId="0" borderId="4" xfId="15" applyNumberFormat="1" applyFont="1" applyBorder="1" applyAlignment="1">
      <alignment vertical="top" wrapText="1"/>
    </xf>
    <xf numFmtId="0" fontId="1" fillId="0" borderId="5" xfId="0" applyFont="1" applyFill="1" applyBorder="1" applyAlignment="1">
      <alignment/>
    </xf>
    <xf numFmtId="49" fontId="2" fillId="0" borderId="6" xfId="0" applyNumberFormat="1" applyFont="1" applyFill="1" applyBorder="1" applyAlignment="1">
      <alignment vertical="top"/>
    </xf>
    <xf numFmtId="164" fontId="2" fillId="0" borderId="7" xfId="15" applyNumberFormat="1" applyFont="1" applyFill="1" applyBorder="1" applyAlignment="1">
      <alignment vertical="top" wrapText="1"/>
    </xf>
    <xf numFmtId="164" fontId="2" fillId="0" borderId="6" xfId="15" applyNumberFormat="1" applyFont="1" applyBorder="1" applyAlignment="1">
      <alignment vertical="top" wrapText="1"/>
    </xf>
    <xf numFmtId="0" fontId="1" fillId="0" borderId="6" xfId="0" applyFont="1" applyFill="1" applyBorder="1" applyAlignment="1">
      <alignment/>
    </xf>
    <xf numFmtId="0" fontId="1" fillId="0" borderId="7" xfId="0" applyFont="1" applyFill="1" applyBorder="1" applyAlignment="1">
      <alignment horizontal="center" vertical="top" wrapText="1"/>
    </xf>
    <xf numFmtId="0" fontId="1" fillId="0" borderId="8" xfId="0" applyFont="1" applyFill="1" applyBorder="1" applyAlignment="1">
      <alignment horizontal="left" vertical="top" wrapText="1"/>
    </xf>
    <xf numFmtId="164" fontId="1" fillId="0" borderId="7" xfId="15" applyNumberFormat="1" applyFont="1" applyFill="1" applyBorder="1" applyAlignment="1">
      <alignment vertical="top" wrapText="1"/>
    </xf>
    <xf numFmtId="164" fontId="1" fillId="0" borderId="6" xfId="15" applyNumberFormat="1" applyFont="1" applyBorder="1" applyAlignment="1">
      <alignment vertical="top" wrapText="1"/>
    </xf>
    <xf numFmtId="0" fontId="2" fillId="0" borderId="5" xfId="0" applyFont="1" applyFill="1" applyBorder="1" applyAlignment="1">
      <alignment/>
    </xf>
    <xf numFmtId="164" fontId="2" fillId="0" borderId="2" xfId="15" applyNumberFormat="1" applyFont="1" applyFill="1" applyBorder="1" applyAlignment="1">
      <alignment vertical="top" wrapText="1"/>
    </xf>
    <xf numFmtId="164" fontId="2" fillId="0" borderId="2" xfId="15" applyNumberFormat="1" applyFont="1" applyBorder="1" applyAlignment="1">
      <alignment vertical="top" wrapText="1"/>
    </xf>
    <xf numFmtId="164" fontId="2" fillId="0" borderId="1" xfId="15" applyNumberFormat="1" applyFont="1" applyBorder="1" applyAlignment="1">
      <alignment vertical="top" wrapText="1"/>
    </xf>
    <xf numFmtId="0" fontId="1" fillId="0" borderId="6" xfId="0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left" vertical="top" wrapText="1"/>
    </xf>
    <xf numFmtId="164" fontId="1" fillId="0" borderId="6" xfId="15" applyNumberFormat="1" applyFont="1" applyFill="1" applyBorder="1" applyAlignment="1">
      <alignment vertical="top" wrapText="1"/>
    </xf>
    <xf numFmtId="0" fontId="2" fillId="0" borderId="4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 wrapText="1"/>
    </xf>
    <xf numFmtId="0" fontId="2" fillId="0" borderId="9" xfId="0" applyFont="1" applyFill="1" applyBorder="1" applyAlignment="1">
      <alignment horizontal="center" vertical="top" wrapText="1"/>
    </xf>
    <xf numFmtId="164" fontId="2" fillId="0" borderId="8" xfId="15" applyNumberFormat="1" applyFont="1" applyFill="1" applyBorder="1" applyAlignment="1">
      <alignment vertical="top" wrapText="1"/>
    </xf>
    <xf numFmtId="164" fontId="2" fillId="0" borderId="9" xfId="15" applyNumberFormat="1" applyFont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164" fontId="1" fillId="0" borderId="2" xfId="15" applyNumberFormat="1" applyFont="1" applyFill="1" applyBorder="1" applyAlignment="1">
      <alignment vertical="top" wrapText="1"/>
    </xf>
    <xf numFmtId="164" fontId="1" fillId="0" borderId="1" xfId="15" applyNumberFormat="1" applyFont="1" applyBorder="1" applyAlignment="1">
      <alignment vertical="top" wrapText="1"/>
    </xf>
    <xf numFmtId="0" fontId="1" fillId="0" borderId="10" xfId="0" applyFont="1" applyFill="1" applyBorder="1" applyAlignment="1">
      <alignment/>
    </xf>
    <xf numFmtId="0" fontId="2" fillId="0" borderId="11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164" fontId="2" fillId="0" borderId="4" xfId="15" applyNumberFormat="1" applyFont="1" applyFill="1" applyBorder="1" applyAlignment="1">
      <alignment vertical="top" wrapText="1"/>
    </xf>
    <xf numFmtId="164" fontId="2" fillId="0" borderId="5" xfId="15" applyNumberFormat="1" applyFont="1" applyFill="1" applyBorder="1" applyAlignment="1">
      <alignment vertical="top" wrapText="1"/>
    </xf>
    <xf numFmtId="0" fontId="2" fillId="2" borderId="13" xfId="0" applyFont="1" applyFill="1" applyBorder="1" applyAlignment="1">
      <alignment/>
    </xf>
    <xf numFmtId="164" fontId="2" fillId="2" borderId="14" xfId="15" applyNumberFormat="1" applyFont="1" applyFill="1" applyBorder="1" applyAlignment="1">
      <alignment/>
    </xf>
    <xf numFmtId="164" fontId="2" fillId="2" borderId="15" xfId="15" applyNumberFormat="1" applyFont="1" applyFill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49" fontId="1" fillId="0" borderId="0" xfId="0" applyNumberFormat="1" applyFont="1" applyFill="1" applyAlignment="1">
      <alignment horizontal="center" vertical="top"/>
    </xf>
    <xf numFmtId="0" fontId="1" fillId="0" borderId="0" xfId="0" applyFont="1" applyFill="1" applyAlignment="1">
      <alignment/>
    </xf>
    <xf numFmtId="3" fontId="2" fillId="0" borderId="0" xfId="0" applyNumberFormat="1" applyFont="1" applyFill="1" applyAlignment="1">
      <alignment horizontal="right"/>
    </xf>
    <xf numFmtId="0" fontId="2" fillId="0" borderId="16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vertical="top"/>
    </xf>
    <xf numFmtId="3" fontId="2" fillId="0" borderId="16" xfId="0" applyNumberFormat="1" applyFont="1" applyFill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49" fontId="2" fillId="0" borderId="4" xfId="0" applyNumberFormat="1" applyFont="1" applyFill="1" applyBorder="1" applyAlignment="1">
      <alignment horizontal="center" vertical="top" wrapText="1"/>
    </xf>
    <xf numFmtId="164" fontId="2" fillId="0" borderId="4" xfId="15" applyNumberFormat="1" applyFont="1" applyBorder="1" applyAlignment="1">
      <alignment vertical="top"/>
    </xf>
    <xf numFmtId="164" fontId="2" fillId="0" borderId="5" xfId="15" applyNumberFormat="1" applyFont="1" applyFill="1" applyBorder="1" applyAlignment="1">
      <alignment vertical="top"/>
    </xf>
    <xf numFmtId="49" fontId="2" fillId="0" borderId="17" xfId="0" applyNumberFormat="1" applyFont="1" applyFill="1" applyBorder="1" applyAlignment="1">
      <alignment horizontal="center" vertical="top" wrapText="1"/>
    </xf>
    <xf numFmtId="164" fontId="2" fillId="0" borderId="18" xfId="15" applyNumberFormat="1" applyFont="1" applyFill="1" applyBorder="1" applyAlignment="1">
      <alignment vertical="top" wrapText="1"/>
    </xf>
    <xf numFmtId="164" fontId="2" fillId="0" borderId="19" xfId="15" applyNumberFormat="1" applyFont="1" applyBorder="1" applyAlignment="1">
      <alignment vertical="top"/>
    </xf>
    <xf numFmtId="49" fontId="2" fillId="0" borderId="0" xfId="0" applyNumberFormat="1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center" vertical="top"/>
    </xf>
    <xf numFmtId="164" fontId="1" fillId="0" borderId="6" xfId="15" applyNumberFormat="1" applyFont="1" applyBorder="1" applyAlignment="1">
      <alignment vertical="top"/>
    </xf>
    <xf numFmtId="0" fontId="2" fillId="0" borderId="4" xfId="0" applyFont="1" applyFill="1" applyBorder="1" applyAlignment="1">
      <alignment vertical="top"/>
    </xf>
    <xf numFmtId="164" fontId="2" fillId="0" borderId="4" xfId="15" applyNumberFormat="1" applyFont="1" applyFill="1" applyBorder="1" applyAlignment="1">
      <alignment vertical="top"/>
    </xf>
    <xf numFmtId="0" fontId="2" fillId="0" borderId="10" xfId="0" applyFont="1" applyFill="1" applyBorder="1" applyAlignment="1">
      <alignment/>
    </xf>
    <xf numFmtId="164" fontId="2" fillId="0" borderId="8" xfId="15" applyNumberFormat="1" applyFont="1" applyFill="1" applyBorder="1" applyAlignment="1">
      <alignment vertical="top"/>
    </xf>
    <xf numFmtId="164" fontId="2" fillId="0" borderId="10" xfId="15" applyNumberFormat="1" applyFont="1" applyBorder="1" applyAlignment="1">
      <alignment vertical="top"/>
    </xf>
    <xf numFmtId="49" fontId="1" fillId="0" borderId="1" xfId="0" applyNumberFormat="1" applyFont="1" applyFill="1" applyBorder="1" applyAlignment="1">
      <alignment horizontal="center" vertical="top"/>
    </xf>
    <xf numFmtId="164" fontId="1" fillId="0" borderId="2" xfId="15" applyNumberFormat="1" applyFont="1" applyFill="1" applyBorder="1" applyAlignment="1">
      <alignment vertical="top"/>
    </xf>
    <xf numFmtId="0" fontId="2" fillId="0" borderId="9" xfId="0" applyFont="1" applyFill="1" applyBorder="1" applyAlignment="1">
      <alignment/>
    </xf>
    <xf numFmtId="0" fontId="2" fillId="0" borderId="20" xfId="0" applyFont="1" applyFill="1" applyBorder="1" applyAlignment="1">
      <alignment vertical="top"/>
    </xf>
    <xf numFmtId="0" fontId="2" fillId="0" borderId="0" xfId="0" applyFont="1" applyFill="1" applyBorder="1" applyAlignment="1">
      <alignment/>
    </xf>
    <xf numFmtId="0" fontId="1" fillId="0" borderId="10" xfId="0" applyFont="1" applyFill="1" applyBorder="1" applyAlignment="1">
      <alignment horizontal="left" vertical="top" wrapText="1"/>
    </xf>
    <xf numFmtId="164" fontId="1" fillId="0" borderId="1" xfId="15" applyNumberFormat="1" applyFont="1" applyBorder="1" applyAlignment="1">
      <alignment vertical="top"/>
    </xf>
    <xf numFmtId="0" fontId="1" fillId="0" borderId="16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vertical="top" wrapText="1"/>
    </xf>
    <xf numFmtId="0" fontId="2" fillId="0" borderId="4" xfId="0" applyFont="1" applyFill="1" applyBorder="1" applyAlignment="1">
      <alignment horizontal="right" vertical="top" wrapText="1"/>
    </xf>
    <xf numFmtId="0" fontId="1" fillId="0" borderId="4" xfId="0" applyFont="1" applyFill="1" applyBorder="1" applyAlignment="1">
      <alignment horizontal="right" vertical="top" wrapText="1"/>
    </xf>
    <xf numFmtId="0" fontId="2" fillId="0" borderId="4" xfId="0" applyFont="1" applyFill="1" applyBorder="1" applyAlignment="1">
      <alignment vertical="top" wrapText="1"/>
    </xf>
    <xf numFmtId="3" fontId="2" fillId="0" borderId="4" xfId="0" applyNumberFormat="1" applyFont="1" applyFill="1" applyBorder="1" applyAlignment="1">
      <alignment vertical="top" wrapText="1"/>
    </xf>
    <xf numFmtId="3" fontId="2" fillId="0" borderId="4" xfId="0" applyNumberFormat="1" applyFont="1" applyBorder="1" applyAlignment="1">
      <alignment vertical="top"/>
    </xf>
    <xf numFmtId="0" fontId="1" fillId="0" borderId="10" xfId="0" applyFont="1" applyFill="1" applyBorder="1" applyAlignment="1">
      <alignment horizontal="center" vertical="top"/>
    </xf>
    <xf numFmtId="164" fontId="1" fillId="0" borderId="5" xfId="15" applyNumberFormat="1" applyFont="1" applyFill="1" applyBorder="1" applyAlignment="1">
      <alignment vertical="top" wrapText="1"/>
    </xf>
    <xf numFmtId="164" fontId="1" fillId="0" borderId="10" xfId="15" applyNumberFormat="1" applyFont="1" applyBorder="1" applyAlignment="1">
      <alignment vertical="top"/>
    </xf>
    <xf numFmtId="49" fontId="1" fillId="0" borderId="10" xfId="0" applyNumberFormat="1" applyFont="1" applyFill="1" applyBorder="1" applyAlignment="1">
      <alignment horizontal="center" vertical="top"/>
    </xf>
    <xf numFmtId="164" fontId="1" fillId="0" borderId="5" xfId="15" applyNumberFormat="1" applyFont="1" applyFill="1" applyBorder="1" applyAlignment="1">
      <alignment vertical="top"/>
    </xf>
    <xf numFmtId="49" fontId="1" fillId="0" borderId="6" xfId="0" applyNumberFormat="1" applyFont="1" applyFill="1" applyBorder="1" applyAlignment="1">
      <alignment horizontal="center" vertical="top"/>
    </xf>
    <xf numFmtId="164" fontId="1" fillId="0" borderId="6" xfId="15" applyNumberFormat="1" applyFont="1" applyFill="1" applyBorder="1" applyAlignment="1">
      <alignment vertical="top"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2" fillId="0" borderId="4" xfId="0" applyFont="1" applyFill="1" applyBorder="1" applyAlignment="1">
      <alignment/>
    </xf>
    <xf numFmtId="0" fontId="2" fillId="0" borderId="21" xfId="0" applyFont="1" applyFill="1" applyBorder="1" applyAlignment="1">
      <alignment horizontal="center" vertical="top" wrapText="1"/>
    </xf>
    <xf numFmtId="164" fontId="2" fillId="0" borderId="21" xfId="15" applyNumberFormat="1" applyFont="1" applyFill="1" applyBorder="1" applyAlignment="1">
      <alignment vertical="top"/>
    </xf>
    <xf numFmtId="164" fontId="2" fillId="0" borderId="21" xfId="15" applyNumberFormat="1" applyFont="1" applyBorder="1" applyAlignment="1">
      <alignment vertical="top"/>
    </xf>
    <xf numFmtId="49" fontId="1" fillId="0" borderId="8" xfId="0" applyNumberFormat="1" applyFont="1" applyFill="1" applyBorder="1" applyAlignment="1">
      <alignment horizontal="center" vertical="top"/>
    </xf>
    <xf numFmtId="164" fontId="1" fillId="0" borderId="9" xfId="15" applyNumberFormat="1" applyFont="1" applyFill="1" applyBorder="1" applyAlignment="1">
      <alignment vertical="top"/>
    </xf>
    <xf numFmtId="164" fontId="1" fillId="0" borderId="9" xfId="15" applyNumberFormat="1" applyFont="1" applyBorder="1" applyAlignment="1">
      <alignment vertical="top"/>
    </xf>
    <xf numFmtId="49" fontId="1" fillId="0" borderId="11" xfId="0" applyNumberFormat="1" applyFont="1" applyFill="1" applyBorder="1" applyAlignment="1">
      <alignment horizontal="left" vertical="top"/>
    </xf>
    <xf numFmtId="164" fontId="2" fillId="2" borderId="4" xfId="15" applyNumberFormat="1" applyFont="1" applyFill="1" applyBorder="1" applyAlignment="1">
      <alignment/>
    </xf>
    <xf numFmtId="164" fontId="1" fillId="0" borderId="2" xfId="15" applyNumberFormat="1" applyFont="1" applyBorder="1" applyAlignment="1">
      <alignment vertical="top" wrapText="1"/>
    </xf>
    <xf numFmtId="49" fontId="2" fillId="0" borderId="1" xfId="0" applyNumberFormat="1" applyFont="1" applyFill="1" applyBorder="1" applyAlignment="1">
      <alignment vertical="top"/>
    </xf>
    <xf numFmtId="49" fontId="2" fillId="0" borderId="10" xfId="0" applyNumberFormat="1" applyFont="1" applyFill="1" applyBorder="1" applyAlignment="1">
      <alignment vertical="top"/>
    </xf>
    <xf numFmtId="164" fontId="1" fillId="0" borderId="10" xfId="15" applyNumberFormat="1" applyFont="1" applyBorder="1" applyAlignment="1">
      <alignment vertical="top" wrapText="1"/>
    </xf>
    <xf numFmtId="0" fontId="2" fillId="0" borderId="6" xfId="0" applyFont="1" applyFill="1" applyBorder="1" applyAlignment="1">
      <alignment vertical="top" wrapText="1"/>
    </xf>
    <xf numFmtId="164" fontId="2" fillId="0" borderId="6" xfId="15" applyNumberFormat="1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center" vertical="top" wrapText="1"/>
    </xf>
    <xf numFmtId="164" fontId="1" fillId="0" borderId="16" xfId="15" applyNumberFormat="1" applyFont="1" applyFill="1" applyBorder="1" applyAlignment="1">
      <alignment vertical="top" wrapText="1"/>
    </xf>
    <xf numFmtId="164" fontId="1" fillId="0" borderId="16" xfId="15" applyNumberFormat="1" applyFont="1" applyBorder="1" applyAlignment="1">
      <alignment vertical="top" wrapText="1"/>
    </xf>
    <xf numFmtId="0" fontId="1" fillId="0" borderId="5" xfId="0" applyFont="1" applyFill="1" applyBorder="1" applyAlignment="1">
      <alignment horizontal="center" vertical="top" wrapText="1"/>
    </xf>
    <xf numFmtId="164" fontId="2" fillId="0" borderId="10" xfId="15" applyNumberFormat="1" applyFont="1" applyBorder="1" applyAlignment="1">
      <alignment vertical="top" wrapText="1"/>
    </xf>
    <xf numFmtId="164" fontId="1" fillId="0" borderId="1" xfId="15" applyNumberFormat="1" applyFont="1" applyFill="1" applyBorder="1" applyAlignment="1">
      <alignment vertical="top" wrapText="1"/>
    </xf>
    <xf numFmtId="164" fontId="2" fillId="0" borderId="21" xfId="15" applyNumberFormat="1" applyFont="1" applyFill="1" applyBorder="1" applyAlignment="1">
      <alignment vertical="top" wrapText="1"/>
    </xf>
    <xf numFmtId="164" fontId="2" fillId="0" borderId="21" xfId="15" applyNumberFormat="1" applyFont="1" applyBorder="1" applyAlignment="1">
      <alignment vertical="top" wrapText="1"/>
    </xf>
    <xf numFmtId="0" fontId="8" fillId="0" borderId="1" xfId="0" applyFont="1" applyFill="1" applyBorder="1" applyAlignment="1">
      <alignment horizontal="center" vertical="top" wrapText="1"/>
    </xf>
    <xf numFmtId="0" fontId="8" fillId="0" borderId="9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 horizontal="left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164" fontId="4" fillId="0" borderId="0" xfId="15" applyNumberFormat="1" applyFont="1" applyFill="1" applyAlignment="1">
      <alignment/>
    </xf>
    <xf numFmtId="0" fontId="5" fillId="0" borderId="0" xfId="0" applyFont="1" applyFill="1" applyAlignment="1">
      <alignment horizontal="left"/>
    </xf>
    <xf numFmtId="0" fontId="5" fillId="0" borderId="22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164" fontId="5" fillId="0" borderId="0" xfId="15" applyNumberFormat="1" applyFont="1" applyFill="1" applyAlignment="1">
      <alignment/>
    </xf>
    <xf numFmtId="0" fontId="5" fillId="0" borderId="0" xfId="0" applyFont="1" applyFill="1" applyAlignment="1">
      <alignment horizontal="center"/>
    </xf>
    <xf numFmtId="49" fontId="5" fillId="0" borderId="0" xfId="0" applyNumberFormat="1" applyFont="1" applyFill="1" applyAlignment="1">
      <alignment/>
    </xf>
    <xf numFmtId="0" fontId="1" fillId="0" borderId="22" xfId="0" applyFont="1" applyFill="1" applyBorder="1" applyAlignment="1">
      <alignment/>
    </xf>
    <xf numFmtId="164" fontId="1" fillId="0" borderId="22" xfId="15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left"/>
    </xf>
    <xf numFmtId="0" fontId="8" fillId="0" borderId="6" xfId="0" applyFont="1" applyFill="1" applyBorder="1" applyAlignment="1">
      <alignment horizontal="center" vertical="top" wrapText="1"/>
    </xf>
    <xf numFmtId="0" fontId="8" fillId="0" borderId="6" xfId="0" applyFont="1" applyFill="1" applyBorder="1" applyAlignment="1">
      <alignment vertical="top" wrapText="1"/>
    </xf>
    <xf numFmtId="49" fontId="9" fillId="0" borderId="1" xfId="0" applyNumberFormat="1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center" vertical="top" wrapText="1"/>
    </xf>
    <xf numFmtId="164" fontId="9" fillId="0" borderId="10" xfId="15" applyNumberFormat="1" applyFont="1" applyFill="1" applyBorder="1" applyAlignment="1">
      <alignment horizontal="center" vertical="top" wrapText="1"/>
    </xf>
    <xf numFmtId="164" fontId="9" fillId="0" borderId="1" xfId="15" applyNumberFormat="1" applyFont="1" applyFill="1" applyBorder="1" applyAlignment="1">
      <alignment horizontal="center" vertical="top" wrapText="1"/>
    </xf>
    <xf numFmtId="164" fontId="9" fillId="0" borderId="1" xfId="15" applyNumberFormat="1" applyFont="1" applyFill="1" applyBorder="1" applyAlignment="1">
      <alignment vertical="top" wrapText="1"/>
    </xf>
    <xf numFmtId="0" fontId="9" fillId="0" borderId="6" xfId="0" applyFont="1" applyFill="1" applyBorder="1" applyAlignment="1">
      <alignment horizontal="left" vertical="top" wrapText="1"/>
    </xf>
    <xf numFmtId="0" fontId="9" fillId="0" borderId="6" xfId="0" applyFont="1" applyFill="1" applyBorder="1" applyAlignment="1">
      <alignment horizontal="center" vertical="top" wrapText="1"/>
    </xf>
    <xf numFmtId="164" fontId="9" fillId="0" borderId="6" xfId="15" applyNumberFormat="1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center" vertical="top" wrapText="1"/>
    </xf>
    <xf numFmtId="0" fontId="9" fillId="0" borderId="9" xfId="0" applyFont="1" applyFill="1" applyBorder="1" applyAlignment="1">
      <alignment horizontal="left" vertical="top" wrapText="1"/>
    </xf>
    <xf numFmtId="0" fontId="9" fillId="0" borderId="9" xfId="0" applyFont="1" applyFill="1" applyBorder="1" applyAlignment="1">
      <alignment horizontal="center" vertical="top" wrapText="1"/>
    </xf>
    <xf numFmtId="164" fontId="9" fillId="0" borderId="9" xfId="15" applyNumberFormat="1" applyFont="1" applyFill="1" applyBorder="1" applyAlignment="1">
      <alignment horizontal="center" vertical="top" wrapText="1"/>
    </xf>
    <xf numFmtId="49" fontId="9" fillId="0" borderId="10" xfId="0" applyNumberFormat="1" applyFont="1" applyFill="1" applyBorder="1" applyAlignment="1">
      <alignment horizontal="center" vertical="top" wrapText="1"/>
    </xf>
    <xf numFmtId="49" fontId="9" fillId="0" borderId="6" xfId="0" applyNumberFormat="1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center" vertical="center" wrapText="1"/>
    </xf>
    <xf numFmtId="164" fontId="9" fillId="0" borderId="10" xfId="15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/>
    </xf>
    <xf numFmtId="164" fontId="8" fillId="0" borderId="19" xfId="15" applyNumberFormat="1" applyFont="1" applyFill="1" applyBorder="1" applyAlignment="1">
      <alignment horizontal="center" vertical="center" wrapText="1"/>
    </xf>
    <xf numFmtId="164" fontId="9" fillId="0" borderId="9" xfId="15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164" fontId="9" fillId="0" borderId="1" xfId="15" applyNumberFormat="1" applyFont="1" applyFill="1" applyBorder="1" applyAlignment="1">
      <alignment horizontal="center" vertical="center" wrapText="1"/>
    </xf>
    <xf numFmtId="164" fontId="9" fillId="0" borderId="1" xfId="15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/>
    </xf>
    <xf numFmtId="0" fontId="9" fillId="0" borderId="1" xfId="0" applyNumberFormat="1" applyFont="1" applyFill="1" applyBorder="1" applyAlignment="1">
      <alignment horizontal="center" vertical="top" wrapText="1"/>
    </xf>
    <xf numFmtId="0" fontId="9" fillId="0" borderId="10" xfId="0" applyNumberFormat="1" applyFont="1" applyFill="1" applyBorder="1" applyAlignment="1">
      <alignment horizontal="center" vertical="top" wrapText="1"/>
    </xf>
    <xf numFmtId="164" fontId="9" fillId="0" borderId="10" xfId="15" applyNumberFormat="1" applyFont="1" applyFill="1" applyBorder="1" applyAlignment="1">
      <alignment horizontal="center" vertical="center"/>
    </xf>
    <xf numFmtId="49" fontId="8" fillId="0" borderId="4" xfId="0" applyNumberFormat="1" applyFont="1" applyFill="1" applyBorder="1" applyAlignment="1">
      <alignment horizontal="left" vertical="top" wrapText="1"/>
    </xf>
    <xf numFmtId="0" fontId="8" fillId="0" borderId="4" xfId="0" applyFont="1" applyFill="1" applyBorder="1" applyAlignment="1">
      <alignment horizontal="left" vertical="top" wrapText="1"/>
    </xf>
    <xf numFmtId="164" fontId="8" fillId="0" borderId="4" xfId="15" applyNumberFormat="1" applyFont="1" applyFill="1" applyBorder="1" applyAlignment="1">
      <alignment horizontal="left" vertical="top" wrapText="1"/>
    </xf>
    <xf numFmtId="164" fontId="9" fillId="0" borderId="6" xfId="15" applyNumberFormat="1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164" fontId="9" fillId="0" borderId="1" xfId="15" applyNumberFormat="1" applyFont="1" applyFill="1" applyBorder="1" applyAlignment="1">
      <alignment horizontal="center" wrapText="1"/>
    </xf>
    <xf numFmtId="164" fontId="9" fillId="0" borderId="6" xfId="15" applyNumberFormat="1" applyFont="1" applyFill="1" applyBorder="1" applyAlignment="1">
      <alignment horizontal="left" vertical="center" wrapText="1"/>
    </xf>
    <xf numFmtId="2" fontId="9" fillId="0" borderId="1" xfId="15" applyNumberFormat="1" applyFont="1" applyFill="1" applyBorder="1" applyAlignment="1">
      <alignment horizontal="center" wrapText="1"/>
    </xf>
    <xf numFmtId="2" fontId="9" fillId="0" borderId="1" xfId="15" applyNumberFormat="1" applyFont="1" applyFill="1" applyBorder="1" applyAlignment="1">
      <alignment horizontal="center" vertical="center" wrapText="1"/>
    </xf>
    <xf numFmtId="2" fontId="9" fillId="0" borderId="10" xfId="15" applyNumberFormat="1" applyFont="1" applyFill="1" applyBorder="1" applyAlignment="1">
      <alignment horizontal="center" vertical="center" wrapText="1"/>
    </xf>
    <xf numFmtId="2" fontId="9" fillId="0" borderId="6" xfId="15" applyNumberFormat="1" applyFont="1" applyFill="1" applyBorder="1" applyAlignment="1">
      <alignment horizontal="center" vertical="center" wrapText="1"/>
    </xf>
    <xf numFmtId="164" fontId="9" fillId="0" borderId="6" xfId="15" applyNumberFormat="1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/>
    </xf>
    <xf numFmtId="49" fontId="9" fillId="0" borderId="21" xfId="0" applyNumberFormat="1" applyFont="1" applyFill="1" applyBorder="1" applyAlignment="1">
      <alignment horizontal="left" vertical="top" wrapText="1"/>
    </xf>
    <xf numFmtId="0" fontId="9" fillId="0" borderId="21" xfId="0" applyFont="1" applyFill="1" applyBorder="1" applyAlignment="1">
      <alignment horizontal="left" vertical="top" wrapText="1"/>
    </xf>
    <xf numFmtId="0" fontId="9" fillId="0" borderId="21" xfId="0" applyFont="1" applyFill="1" applyBorder="1" applyAlignment="1">
      <alignment horizontal="center" vertical="center" wrapText="1"/>
    </xf>
    <xf numFmtId="164" fontId="9" fillId="0" borderId="21" xfId="15" applyNumberFormat="1" applyFont="1" applyFill="1" applyBorder="1" applyAlignment="1">
      <alignment horizontal="left" vertical="center" wrapText="1"/>
    </xf>
    <xf numFmtId="164" fontId="9" fillId="0" borderId="10" xfId="15" applyNumberFormat="1" applyFont="1" applyFill="1" applyBorder="1" applyAlignment="1">
      <alignment horizontal="left" vertical="center" wrapText="1"/>
    </xf>
    <xf numFmtId="0" fontId="9" fillId="0" borderId="23" xfId="0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left" vertical="top" wrapText="1"/>
    </xf>
    <xf numFmtId="49" fontId="9" fillId="0" borderId="1" xfId="0" applyNumberFormat="1" applyFont="1" applyFill="1" applyBorder="1" applyAlignment="1">
      <alignment horizontal="left" vertical="top" wrapText="1"/>
    </xf>
    <xf numFmtId="0" fontId="8" fillId="0" borderId="4" xfId="0" applyFont="1" applyFill="1" applyBorder="1" applyAlignment="1">
      <alignment horizontal="center" vertical="center" wrapText="1"/>
    </xf>
    <xf numFmtId="164" fontId="8" fillId="0" borderId="4" xfId="15" applyNumberFormat="1" applyFont="1" applyFill="1" applyBorder="1" applyAlignment="1">
      <alignment horizontal="center" vertical="center" wrapText="1"/>
    </xf>
    <xf numFmtId="49" fontId="9" fillId="0" borderId="19" xfId="0" applyNumberFormat="1" applyFont="1" applyFill="1" applyBorder="1" applyAlignment="1">
      <alignment horizontal="left" vertical="top" wrapText="1"/>
    </xf>
    <xf numFmtId="0" fontId="9" fillId="0" borderId="19" xfId="0" applyFont="1" applyFill="1" applyBorder="1" applyAlignment="1">
      <alignment horizontal="left" vertical="top" wrapText="1"/>
    </xf>
    <xf numFmtId="0" fontId="9" fillId="0" borderId="19" xfId="0" applyFont="1" applyFill="1" applyBorder="1" applyAlignment="1">
      <alignment horizontal="center" vertical="center" wrapText="1"/>
    </xf>
    <xf numFmtId="164" fontId="9" fillId="0" borderId="19" xfId="15" applyNumberFormat="1" applyFont="1" applyFill="1" applyBorder="1" applyAlignment="1">
      <alignment horizontal="center" vertical="center" wrapText="1"/>
    </xf>
    <xf numFmtId="49" fontId="8" fillId="0" borderId="19" xfId="0" applyNumberFormat="1" applyFont="1" applyFill="1" applyBorder="1" applyAlignment="1">
      <alignment horizontal="left" vertical="top" wrapText="1"/>
    </xf>
    <xf numFmtId="0" fontId="8" fillId="0" borderId="19" xfId="0" applyFont="1" applyFill="1" applyBorder="1" applyAlignment="1">
      <alignment horizontal="left" vertical="top" wrapText="1"/>
    </xf>
    <xf numFmtId="0" fontId="8" fillId="0" borderId="19" xfId="0" applyFont="1" applyFill="1" applyBorder="1" applyAlignment="1">
      <alignment horizontal="center" vertical="center" wrapText="1"/>
    </xf>
    <xf numFmtId="49" fontId="9" fillId="0" borderId="21" xfId="0" applyNumberFormat="1" applyFont="1" applyFill="1" applyBorder="1" applyAlignment="1">
      <alignment horizontal="center" vertical="top" wrapText="1"/>
    </xf>
    <xf numFmtId="164" fontId="9" fillId="0" borderId="21" xfId="15" applyNumberFormat="1" applyFont="1" applyFill="1" applyBorder="1" applyAlignment="1">
      <alignment horizontal="center" vertical="center" wrapText="1"/>
    </xf>
    <xf numFmtId="164" fontId="9" fillId="0" borderId="9" xfId="15" applyNumberFormat="1" applyFont="1" applyFill="1" applyBorder="1" applyAlignment="1">
      <alignment horizontal="left" vertical="top" wrapText="1"/>
    </xf>
    <xf numFmtId="2" fontId="9" fillId="0" borderId="1" xfId="15" applyNumberFormat="1" applyFont="1" applyFill="1" applyBorder="1" applyAlignment="1">
      <alignment horizontal="left" vertical="center" wrapText="1"/>
    </xf>
    <xf numFmtId="164" fontId="9" fillId="0" borderId="1" xfId="15" applyNumberFormat="1" applyFont="1" applyFill="1" applyBorder="1" applyAlignment="1">
      <alignment horizontal="left" vertical="center" wrapText="1"/>
    </xf>
    <xf numFmtId="164" fontId="9" fillId="0" borderId="1" xfId="15" applyNumberFormat="1" applyFont="1" applyFill="1" applyBorder="1" applyAlignment="1">
      <alignment horizontal="center" vertical="top"/>
    </xf>
    <xf numFmtId="0" fontId="8" fillId="0" borderId="4" xfId="0" applyFont="1" applyFill="1" applyBorder="1" applyAlignment="1">
      <alignment horizontal="center" vertical="top" wrapText="1"/>
    </xf>
    <xf numFmtId="164" fontId="8" fillId="0" borderId="10" xfId="15" applyNumberFormat="1" applyFont="1" applyFill="1" applyBorder="1" applyAlignment="1">
      <alignment horizontal="center" vertical="center" wrapText="1"/>
    </xf>
    <xf numFmtId="164" fontId="8" fillId="0" borderId="10" xfId="15" applyNumberFormat="1" applyFont="1" applyFill="1" applyBorder="1" applyAlignment="1">
      <alignment horizontal="center" vertical="center"/>
    </xf>
    <xf numFmtId="164" fontId="8" fillId="0" borderId="6" xfId="15" applyNumberFormat="1" applyFont="1" applyFill="1" applyBorder="1" applyAlignment="1">
      <alignment horizontal="center" vertical="center" wrapText="1"/>
    </xf>
    <xf numFmtId="164" fontId="8" fillId="0" borderId="6" xfId="15" applyNumberFormat="1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left" vertical="center" wrapText="1"/>
    </xf>
    <xf numFmtId="164" fontId="8" fillId="0" borderId="4" xfId="15" applyNumberFormat="1" applyFont="1" applyFill="1" applyBorder="1" applyAlignment="1">
      <alignment horizontal="left" vertical="center" wrapText="1"/>
    </xf>
    <xf numFmtId="164" fontId="9" fillId="0" borderId="19" xfId="15" applyNumberFormat="1" applyFont="1" applyFill="1" applyBorder="1" applyAlignment="1">
      <alignment horizontal="left" vertical="center" wrapText="1"/>
    </xf>
    <xf numFmtId="164" fontId="9" fillId="0" borderId="19" xfId="15" applyNumberFormat="1" applyFont="1" applyFill="1" applyBorder="1" applyAlignment="1">
      <alignment horizontal="center" wrapText="1"/>
    </xf>
    <xf numFmtId="49" fontId="8" fillId="0" borderId="4" xfId="0" applyNumberFormat="1" applyFont="1" applyFill="1" applyBorder="1" applyAlignment="1">
      <alignment horizontal="center" vertical="top" wrapText="1"/>
    </xf>
    <xf numFmtId="49" fontId="9" fillId="0" borderId="24" xfId="0" applyNumberFormat="1" applyFont="1" applyFill="1" applyBorder="1" applyAlignment="1">
      <alignment horizontal="center" vertical="top" wrapText="1"/>
    </xf>
    <xf numFmtId="0" fontId="9" fillId="0" borderId="4" xfId="0" applyFont="1" applyFill="1" applyBorder="1" applyAlignment="1">
      <alignment horizontal="left" vertical="top" wrapText="1"/>
    </xf>
    <xf numFmtId="0" fontId="9" fillId="0" borderId="4" xfId="0" applyFont="1" applyFill="1" applyBorder="1" applyAlignment="1">
      <alignment horizontal="center" vertical="center" wrapText="1"/>
    </xf>
    <xf numFmtId="164" fontId="9" fillId="0" borderId="4" xfId="15" applyNumberFormat="1" applyFont="1" applyFill="1" applyBorder="1" applyAlignment="1">
      <alignment horizontal="center" vertical="center" wrapText="1"/>
    </xf>
    <xf numFmtId="49" fontId="8" fillId="0" borderId="24" xfId="0" applyNumberFormat="1" applyFont="1" applyFill="1" applyBorder="1" applyAlignment="1">
      <alignment horizontal="center" vertical="top" wrapText="1"/>
    </xf>
    <xf numFmtId="0" fontId="8" fillId="0" borderId="25" xfId="0" applyFont="1" applyFill="1" applyBorder="1" applyAlignment="1">
      <alignment/>
    </xf>
    <xf numFmtId="0" fontId="8" fillId="0" borderId="4" xfId="0" applyFont="1" applyFill="1" applyBorder="1" applyAlignment="1">
      <alignment/>
    </xf>
    <xf numFmtId="164" fontId="8" fillId="0" borderId="4" xfId="0" applyNumberFormat="1" applyFont="1" applyFill="1" applyBorder="1" applyAlignment="1">
      <alignment/>
    </xf>
    <xf numFmtId="164" fontId="9" fillId="0" borderId="6" xfId="15" applyNumberFormat="1" applyFont="1" applyFill="1" applyBorder="1" applyAlignment="1">
      <alignment vertical="top" wrapText="1"/>
    </xf>
    <xf numFmtId="0" fontId="12" fillId="0" borderId="6" xfId="0" applyFont="1" applyFill="1" applyBorder="1" applyAlignment="1">
      <alignment horizontal="center" vertical="top" wrapText="1"/>
    </xf>
    <xf numFmtId="0" fontId="14" fillId="0" borderId="0" xfId="0" applyFont="1" applyFill="1" applyBorder="1" applyAlignment="1">
      <alignment horizontal="left" vertical="top" wrapText="1"/>
    </xf>
    <xf numFmtId="0" fontId="11" fillId="0" borderId="0" xfId="0" applyFont="1" applyFill="1" applyAlignment="1">
      <alignment/>
    </xf>
    <xf numFmtId="0" fontId="11" fillId="0" borderId="6" xfId="0" applyFont="1" applyFill="1" applyBorder="1" applyAlignment="1">
      <alignment horizontal="left" vertical="top" wrapText="1"/>
    </xf>
    <xf numFmtId="164" fontId="11" fillId="0" borderId="6" xfId="15" applyNumberFormat="1" applyFont="1" applyFill="1" applyBorder="1" applyAlignment="1">
      <alignment horizontal="left" vertical="top" wrapText="1"/>
    </xf>
    <xf numFmtId="0" fontId="11" fillId="0" borderId="1" xfId="0" applyFont="1" applyFill="1" applyBorder="1" applyAlignment="1">
      <alignment horizontal="left" vertical="top" wrapText="1"/>
    </xf>
    <xf numFmtId="164" fontId="11" fillId="0" borderId="1" xfId="15" applyNumberFormat="1" applyFont="1" applyFill="1" applyBorder="1" applyAlignment="1">
      <alignment horizontal="left" vertical="top" wrapText="1"/>
    </xf>
    <xf numFmtId="0" fontId="11" fillId="0" borderId="10" xfId="0" applyFont="1" applyFill="1" applyBorder="1" applyAlignment="1">
      <alignment horizontal="left" vertical="top" wrapText="1"/>
    </xf>
    <xf numFmtId="164" fontId="11" fillId="0" borderId="10" xfId="15" applyNumberFormat="1" applyFont="1" applyFill="1" applyBorder="1" applyAlignment="1">
      <alignment horizontal="left" vertical="top" wrapText="1"/>
    </xf>
    <xf numFmtId="0" fontId="11" fillId="0" borderId="9" xfId="0" applyFont="1" applyFill="1" applyBorder="1" applyAlignment="1">
      <alignment horizontal="left" vertical="top" wrapText="1"/>
    </xf>
    <xf numFmtId="164" fontId="11" fillId="0" borderId="9" xfId="15" applyNumberFormat="1" applyFont="1" applyFill="1" applyBorder="1" applyAlignment="1">
      <alignment horizontal="left" vertical="top" wrapText="1"/>
    </xf>
    <xf numFmtId="0" fontId="10" fillId="0" borderId="0" xfId="0" applyFont="1" applyFill="1" applyAlignment="1">
      <alignment/>
    </xf>
    <xf numFmtId="164" fontId="11" fillId="0" borderId="6" xfId="15" applyNumberFormat="1" applyFont="1" applyFill="1" applyBorder="1" applyAlignment="1">
      <alignment vertical="top"/>
    </xf>
    <xf numFmtId="164" fontId="11" fillId="0" borderId="1" xfId="15" applyNumberFormat="1" applyFont="1" applyFill="1" applyBorder="1" applyAlignment="1">
      <alignment vertical="top"/>
    </xf>
    <xf numFmtId="164" fontId="11" fillId="0" borderId="10" xfId="15" applyNumberFormat="1" applyFont="1" applyFill="1" applyBorder="1" applyAlignment="1">
      <alignment vertical="top"/>
    </xf>
    <xf numFmtId="164" fontId="11" fillId="0" borderId="9" xfId="15" applyNumberFormat="1" applyFont="1" applyFill="1" applyBorder="1" applyAlignment="1">
      <alignment vertical="top"/>
    </xf>
    <xf numFmtId="0" fontId="12" fillId="0" borderId="6" xfId="0" applyFont="1" applyFill="1" applyBorder="1" applyAlignment="1">
      <alignment horizontal="left" vertical="top" wrapText="1"/>
    </xf>
    <xf numFmtId="164" fontId="12" fillId="0" borderId="6" xfId="15" applyNumberFormat="1" applyFont="1" applyFill="1" applyBorder="1" applyAlignment="1">
      <alignment horizontal="left" vertical="top" wrapText="1"/>
    </xf>
    <xf numFmtId="164" fontId="12" fillId="0" borderId="6" xfId="15" applyNumberFormat="1" applyFont="1" applyFill="1" applyBorder="1" applyAlignment="1">
      <alignment vertical="top"/>
    </xf>
    <xf numFmtId="10" fontId="12" fillId="0" borderId="6" xfId="15" applyNumberFormat="1" applyFont="1" applyFill="1" applyBorder="1" applyAlignment="1">
      <alignment horizontal="center" vertical="top" wrapText="1"/>
    </xf>
    <xf numFmtId="0" fontId="14" fillId="0" borderId="6" xfId="0" applyFont="1" applyFill="1" applyBorder="1" applyAlignment="1">
      <alignment horizontal="left" vertical="top" wrapText="1"/>
    </xf>
    <xf numFmtId="164" fontId="14" fillId="0" borderId="6" xfId="15" applyNumberFormat="1" applyFont="1" applyFill="1" applyBorder="1" applyAlignment="1">
      <alignment horizontal="left" vertical="top" wrapText="1"/>
    </xf>
    <xf numFmtId="0" fontId="14" fillId="0" borderId="1" xfId="0" applyFont="1" applyFill="1" applyBorder="1" applyAlignment="1">
      <alignment horizontal="center" vertical="top" wrapText="1"/>
    </xf>
    <xf numFmtId="0" fontId="14" fillId="0" borderId="10" xfId="0" applyFont="1" applyFill="1" applyBorder="1" applyAlignment="1">
      <alignment horizontal="center" vertical="top" wrapText="1"/>
    </xf>
    <xf numFmtId="0" fontId="14" fillId="0" borderId="1" xfId="0" applyFont="1" applyFill="1" applyBorder="1" applyAlignment="1">
      <alignment horizontal="left" vertical="top" wrapText="1"/>
    </xf>
    <xf numFmtId="164" fontId="14" fillId="0" borderId="1" xfId="15" applyNumberFormat="1" applyFont="1" applyFill="1" applyBorder="1" applyAlignment="1">
      <alignment horizontal="left" vertical="top" wrapText="1"/>
    </xf>
    <xf numFmtId="0" fontId="14" fillId="0" borderId="9" xfId="0" applyFont="1" applyFill="1" applyBorder="1" applyAlignment="1">
      <alignment horizontal="left" vertical="top" wrapText="1"/>
    </xf>
    <xf numFmtId="164" fontId="14" fillId="0" borderId="9" xfId="15" applyNumberFormat="1" applyFont="1" applyFill="1" applyBorder="1" applyAlignment="1">
      <alignment horizontal="left" vertical="top" wrapText="1"/>
    </xf>
    <xf numFmtId="0" fontId="13" fillId="0" borderId="6" xfId="0" applyFont="1" applyFill="1" applyBorder="1" applyAlignment="1">
      <alignment horizontal="left" vertical="top" wrapText="1"/>
    </xf>
    <xf numFmtId="10" fontId="13" fillId="0" borderId="6" xfId="17" applyNumberFormat="1" applyFont="1" applyFill="1" applyBorder="1" applyAlignment="1">
      <alignment horizontal="center" vertical="top" wrapText="1"/>
    </xf>
    <xf numFmtId="10" fontId="13" fillId="0" borderId="6" xfId="15" applyNumberFormat="1" applyFont="1" applyFill="1" applyBorder="1" applyAlignment="1">
      <alignment horizontal="center" vertical="top" wrapText="1"/>
    </xf>
    <xf numFmtId="164" fontId="14" fillId="0" borderId="0" xfId="15" applyNumberFormat="1" applyFont="1" applyFill="1" applyBorder="1" applyAlignment="1">
      <alignment horizontal="left" vertical="top" wrapText="1"/>
    </xf>
    <xf numFmtId="0" fontId="14" fillId="0" borderId="10" xfId="0" applyFont="1" applyFill="1" applyBorder="1" applyAlignment="1">
      <alignment horizontal="left" vertical="top" wrapText="1"/>
    </xf>
    <xf numFmtId="164" fontId="14" fillId="0" borderId="10" xfId="15" applyNumberFormat="1" applyFont="1" applyFill="1" applyBorder="1" applyAlignment="1">
      <alignment horizontal="left" vertical="top" wrapText="1"/>
    </xf>
    <xf numFmtId="0" fontId="13" fillId="0" borderId="6" xfId="0" applyFont="1" applyFill="1" applyBorder="1" applyAlignment="1">
      <alignment horizontal="center" vertical="top" wrapText="1"/>
    </xf>
    <xf numFmtId="0" fontId="13" fillId="0" borderId="6" xfId="0" applyFont="1" applyFill="1" applyBorder="1" applyAlignment="1">
      <alignment horizontal="center"/>
    </xf>
    <xf numFmtId="164" fontId="14" fillId="0" borderId="6" xfId="15" applyNumberFormat="1" applyFont="1" applyFill="1" applyBorder="1" applyAlignment="1">
      <alignment vertical="top"/>
    </xf>
    <xf numFmtId="164" fontId="14" fillId="0" borderId="6" xfId="15" applyNumberFormat="1" applyFont="1" applyFill="1" applyBorder="1" applyAlignment="1">
      <alignment/>
    </xf>
    <xf numFmtId="164" fontId="13" fillId="0" borderId="6" xfId="15" applyNumberFormat="1" applyFont="1" applyFill="1" applyBorder="1" applyAlignment="1">
      <alignment horizontal="left" vertical="top" wrapText="1"/>
    </xf>
    <xf numFmtId="0" fontId="0" fillId="0" borderId="10" xfId="0" applyFill="1" applyBorder="1" applyAlignment="1">
      <alignment/>
    </xf>
    <xf numFmtId="164" fontId="14" fillId="0" borderId="1" xfId="15" applyNumberFormat="1" applyFont="1" applyFill="1" applyBorder="1" applyAlignment="1">
      <alignment vertical="top"/>
    </xf>
    <xf numFmtId="164" fontId="14" fillId="0" borderId="1" xfId="15" applyNumberFormat="1" applyFont="1" applyFill="1" applyBorder="1" applyAlignment="1">
      <alignment/>
    </xf>
    <xf numFmtId="164" fontId="14" fillId="0" borderId="10" xfId="15" applyNumberFormat="1" applyFont="1" applyFill="1" applyBorder="1" applyAlignment="1">
      <alignment vertical="top"/>
    </xf>
    <xf numFmtId="164" fontId="14" fillId="0" borderId="10" xfId="15" applyNumberFormat="1" applyFont="1" applyFill="1" applyBorder="1" applyAlignment="1">
      <alignment/>
    </xf>
    <xf numFmtId="164" fontId="14" fillId="0" borderId="9" xfId="15" applyNumberFormat="1" applyFont="1" applyFill="1" applyBorder="1" applyAlignment="1">
      <alignment vertical="top"/>
    </xf>
    <xf numFmtId="164" fontId="14" fillId="0" borderId="9" xfId="15" applyNumberFormat="1" applyFont="1" applyFill="1" applyBorder="1" applyAlignment="1">
      <alignment/>
    </xf>
    <xf numFmtId="0" fontId="0" fillId="0" borderId="9" xfId="0" applyFill="1" applyBorder="1" applyAlignment="1">
      <alignment/>
    </xf>
    <xf numFmtId="0" fontId="5" fillId="0" borderId="0" xfId="0" applyFont="1" applyAlignment="1">
      <alignment/>
    </xf>
    <xf numFmtId="0" fontId="4" fillId="0" borderId="6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49" fontId="5" fillId="0" borderId="6" xfId="0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left" vertical="center" wrapText="1"/>
    </xf>
    <xf numFmtId="164" fontId="5" fillId="0" borderId="6" xfId="15" applyNumberFormat="1" applyFont="1" applyFill="1" applyBorder="1" applyAlignment="1">
      <alignment horizontal="right" vertical="center" wrapText="1"/>
    </xf>
    <xf numFmtId="0" fontId="5" fillId="0" borderId="6" xfId="0" applyFont="1" applyFill="1" applyBorder="1" applyAlignment="1">
      <alignment horizontal="center" vertical="top" wrapText="1"/>
    </xf>
    <xf numFmtId="49" fontId="5" fillId="0" borderId="6" xfId="0" applyNumberFormat="1" applyFont="1" applyFill="1" applyBorder="1" applyAlignment="1">
      <alignment horizontal="center" vertical="top" wrapText="1"/>
    </xf>
    <xf numFmtId="0" fontId="5" fillId="0" borderId="6" xfId="0" applyFont="1" applyFill="1" applyBorder="1" applyAlignment="1">
      <alignment horizontal="left" vertical="top" wrapText="1"/>
    </xf>
    <xf numFmtId="164" fontId="5" fillId="0" borderId="6" xfId="15" applyNumberFormat="1" applyFont="1" applyFill="1" applyBorder="1" applyAlignment="1">
      <alignment horizontal="right" vertical="top" wrapText="1"/>
    </xf>
    <xf numFmtId="0" fontId="5" fillId="0" borderId="10" xfId="0" applyFont="1" applyFill="1" applyBorder="1" applyAlignment="1">
      <alignment horizontal="center"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left" vertical="top" wrapText="1"/>
    </xf>
    <xf numFmtId="164" fontId="5" fillId="0" borderId="10" xfId="15" applyNumberFormat="1" applyFont="1" applyFill="1" applyBorder="1" applyAlignment="1">
      <alignment horizontal="right" vertical="top" wrapText="1"/>
    </xf>
    <xf numFmtId="0" fontId="4" fillId="0" borderId="4" xfId="0" applyFont="1" applyFill="1" applyBorder="1" applyAlignment="1">
      <alignment horizontal="center" vertical="top" wrapText="1"/>
    </xf>
    <xf numFmtId="49" fontId="4" fillId="0" borderId="4" xfId="0" applyNumberFormat="1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left" vertical="top" wrapText="1"/>
    </xf>
    <xf numFmtId="164" fontId="4" fillId="0" borderId="4" xfId="15" applyNumberFormat="1" applyFont="1" applyFill="1" applyBorder="1" applyAlignment="1">
      <alignment horizontal="right" vertical="top" wrapText="1"/>
    </xf>
    <xf numFmtId="0" fontId="1" fillId="0" borderId="0" xfId="0" applyFont="1" applyAlignment="1">
      <alignment vertical="top"/>
    </xf>
    <xf numFmtId="0" fontId="2" fillId="0" borderId="6" xfId="0" applyFont="1" applyBorder="1" applyAlignment="1">
      <alignment vertical="top" wrapText="1"/>
    </xf>
    <xf numFmtId="0" fontId="2" fillId="0" borderId="6" xfId="0" applyFont="1" applyBorder="1" applyAlignment="1">
      <alignment horizontal="center" vertical="top" wrapText="1"/>
    </xf>
    <xf numFmtId="0" fontId="1" fillId="0" borderId="6" xfId="0" applyFont="1" applyBorder="1" applyAlignment="1">
      <alignment vertical="top" wrapText="1"/>
    </xf>
    <xf numFmtId="49" fontId="2" fillId="0" borderId="6" xfId="0" applyNumberFormat="1" applyFont="1" applyBorder="1" applyAlignment="1">
      <alignment vertical="top" wrapText="1"/>
    </xf>
    <xf numFmtId="49" fontId="1" fillId="0" borderId="6" xfId="0" applyNumberFormat="1" applyFont="1" applyBorder="1" applyAlignment="1">
      <alignment vertical="top" wrapText="1"/>
    </xf>
    <xf numFmtId="49" fontId="2" fillId="0" borderId="6" xfId="0" applyNumberFormat="1" applyFont="1" applyBorder="1" applyAlignment="1">
      <alignment horizontal="center" vertical="top" wrapText="1"/>
    </xf>
    <xf numFmtId="49" fontId="1" fillId="0" borderId="6" xfId="0" applyNumberFormat="1" applyFont="1" applyBorder="1" applyAlignment="1">
      <alignment horizontal="center" vertical="top" wrapText="1"/>
    </xf>
    <xf numFmtId="0" fontId="7" fillId="0" borderId="0" xfId="0" applyFont="1" applyAlignment="1">
      <alignment vertical="top"/>
    </xf>
    <xf numFmtId="49" fontId="2" fillId="0" borderId="6" xfId="0" applyNumberFormat="1" applyFont="1" applyFill="1" applyBorder="1" applyAlignment="1">
      <alignment horizontal="center" vertical="top" wrapText="1"/>
    </xf>
    <xf numFmtId="164" fontId="2" fillId="0" borderId="6" xfId="15" applyNumberFormat="1" applyFont="1" applyBorder="1" applyAlignment="1">
      <alignment vertical="top"/>
    </xf>
    <xf numFmtId="164" fontId="8" fillId="0" borderId="19" xfId="15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49" fontId="9" fillId="0" borderId="1" xfId="0" applyNumberFormat="1" applyFont="1" applyFill="1" applyBorder="1" applyAlignment="1">
      <alignment horizontal="center" vertical="top" wrapText="1"/>
    </xf>
    <xf numFmtId="49" fontId="9" fillId="0" borderId="9" xfId="0" applyNumberFormat="1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left" vertical="top" wrapText="1"/>
    </xf>
    <xf numFmtId="0" fontId="9" fillId="0" borderId="9" xfId="0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center" vertical="top" wrapText="1"/>
    </xf>
    <xf numFmtId="0" fontId="9" fillId="0" borderId="9" xfId="0" applyFont="1" applyFill="1" applyBorder="1" applyAlignment="1">
      <alignment horizontal="center" vertical="top" wrapText="1"/>
    </xf>
    <xf numFmtId="164" fontId="9" fillId="0" borderId="1" xfId="15" applyNumberFormat="1" applyFont="1" applyFill="1" applyBorder="1" applyAlignment="1">
      <alignment horizontal="center" vertical="top" wrapText="1"/>
    </xf>
    <xf numFmtId="164" fontId="9" fillId="0" borderId="9" xfId="15" applyNumberFormat="1" applyFont="1" applyFill="1" applyBorder="1" applyAlignment="1">
      <alignment horizontal="center" vertical="top" wrapText="1"/>
    </xf>
    <xf numFmtId="49" fontId="9" fillId="0" borderId="10" xfId="0" applyNumberFormat="1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center" vertical="top" wrapText="1"/>
    </xf>
    <xf numFmtId="164" fontId="9" fillId="0" borderId="10" xfId="15" applyNumberFormat="1" applyFont="1" applyFill="1" applyBorder="1" applyAlignment="1">
      <alignment horizontal="center" vertical="top" wrapText="1"/>
    </xf>
    <xf numFmtId="0" fontId="1" fillId="0" borderId="26" xfId="0" applyFont="1" applyFill="1" applyBorder="1" applyAlignment="1">
      <alignment horizontal="left" vertical="top" wrapText="1"/>
    </xf>
    <xf numFmtId="49" fontId="2" fillId="0" borderId="17" xfId="0" applyNumberFormat="1" applyFont="1" applyFill="1" applyBorder="1" applyAlignment="1">
      <alignment horizontal="center" vertical="top"/>
    </xf>
    <xf numFmtId="0" fontId="8" fillId="0" borderId="1" xfId="0" applyFont="1" applyFill="1" applyBorder="1" applyAlignment="1">
      <alignment horizontal="center" vertical="top" wrapText="1"/>
    </xf>
    <xf numFmtId="0" fontId="8" fillId="0" borderId="9" xfId="0" applyFont="1" applyFill="1" applyBorder="1" applyAlignment="1">
      <alignment horizontal="center" vertical="top" wrapText="1"/>
    </xf>
    <xf numFmtId="0" fontId="8" fillId="0" borderId="7" xfId="0" applyFont="1" applyFill="1" applyBorder="1" applyAlignment="1">
      <alignment horizontal="center" vertical="top" wrapText="1"/>
    </xf>
    <xf numFmtId="0" fontId="8" fillId="0" borderId="27" xfId="0" applyFont="1" applyFill="1" applyBorder="1" applyAlignment="1">
      <alignment horizontal="center" vertical="top" wrapText="1"/>
    </xf>
    <xf numFmtId="0" fontId="8" fillId="0" borderId="26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12" fillId="0" borderId="6" xfId="0" applyFont="1" applyFill="1" applyBorder="1" applyAlignment="1">
      <alignment horizontal="center" vertical="top" wrapText="1"/>
    </xf>
    <xf numFmtId="0" fontId="12" fillId="0" borderId="7" xfId="0" applyFont="1" applyFill="1" applyBorder="1" applyAlignment="1">
      <alignment horizontal="center" vertical="top" wrapText="1"/>
    </xf>
    <xf numFmtId="0" fontId="12" fillId="0" borderId="27" xfId="0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horizontal="center" vertical="top" wrapText="1"/>
    </xf>
    <xf numFmtId="0" fontId="11" fillId="0" borderId="9" xfId="0" applyFont="1" applyFill="1" applyBorder="1" applyAlignment="1">
      <alignment horizontal="center" vertical="top" wrapText="1"/>
    </xf>
    <xf numFmtId="0" fontId="11" fillId="0" borderId="0" xfId="0" applyFont="1" applyFill="1" applyAlignment="1">
      <alignment horizontal="left"/>
    </xf>
    <xf numFmtId="0" fontId="12" fillId="0" borderId="0" xfId="0" applyFont="1" applyFill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28" xfId="0" applyFont="1" applyFill="1" applyBorder="1" applyAlignment="1">
      <alignment horizontal="center"/>
    </xf>
    <xf numFmtId="0" fontId="2" fillId="2" borderId="24" xfId="0" applyFont="1" applyFill="1" applyBorder="1" applyAlignment="1">
      <alignment horizontal="center"/>
    </xf>
    <xf numFmtId="3" fontId="2" fillId="0" borderId="0" xfId="0" applyNumberFormat="1" applyFont="1" applyFill="1" applyAlignment="1">
      <alignment horizontal="center"/>
    </xf>
    <xf numFmtId="0" fontId="2" fillId="0" borderId="18" xfId="0" applyFont="1" applyFill="1" applyBorder="1" applyAlignment="1">
      <alignment horizontal="center" vertical="top" wrapText="1"/>
    </xf>
    <xf numFmtId="0" fontId="2" fillId="0" borderId="29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/>
    </xf>
    <xf numFmtId="49" fontId="2" fillId="0" borderId="30" xfId="0" applyNumberFormat="1" applyFont="1" applyFill="1" applyBorder="1" applyAlignment="1">
      <alignment horizontal="center" vertical="top"/>
    </xf>
    <xf numFmtId="0" fontId="2" fillId="0" borderId="7" xfId="0" applyFont="1" applyFill="1" applyBorder="1" applyAlignment="1">
      <alignment horizontal="center" vertical="top" wrapText="1"/>
    </xf>
    <xf numFmtId="0" fontId="2" fillId="0" borderId="26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2" fillId="0" borderId="28" xfId="0" applyFont="1" applyFill="1" applyBorder="1" applyAlignment="1">
      <alignment horizontal="center" vertical="top" wrapText="1"/>
    </xf>
    <xf numFmtId="0" fontId="2" fillId="0" borderId="24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0" fontId="2" fillId="0" borderId="30" xfId="0" applyFont="1" applyFill="1" applyBorder="1" applyAlignment="1">
      <alignment horizontal="center" vertical="top" wrapText="1"/>
    </xf>
    <xf numFmtId="0" fontId="2" fillId="0" borderId="17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/>
    </xf>
    <xf numFmtId="3" fontId="1" fillId="0" borderId="0" xfId="0" applyNumberFormat="1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top" wrapText="1"/>
    </xf>
    <xf numFmtId="0" fontId="2" fillId="0" borderId="31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/>
    </xf>
    <xf numFmtId="0" fontId="1" fillId="0" borderId="17" xfId="0" applyFont="1" applyFill="1" applyBorder="1" applyAlignment="1">
      <alignment horizontal="center" vertical="top" wrapText="1"/>
    </xf>
    <xf numFmtId="0" fontId="2" fillId="2" borderId="32" xfId="0" applyFont="1" applyFill="1" applyBorder="1" applyAlignment="1">
      <alignment horizontal="center"/>
    </xf>
    <xf numFmtId="0" fontId="2" fillId="2" borderId="33" xfId="0" applyFont="1" applyFill="1" applyBorder="1" applyAlignment="1">
      <alignment horizontal="center"/>
    </xf>
    <xf numFmtId="0" fontId="2" fillId="2" borderId="34" xfId="0" applyFont="1" applyFill="1" applyBorder="1" applyAlignment="1">
      <alignment horizontal="center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3" fillId="0" borderId="1" xfId="0" applyFont="1" applyFill="1" applyBorder="1" applyAlignment="1">
      <alignment horizontal="center" vertical="top" wrapText="1"/>
    </xf>
    <xf numFmtId="0" fontId="13" fillId="0" borderId="9" xfId="0" applyFont="1" applyFill="1" applyBorder="1" applyAlignment="1">
      <alignment horizontal="center" vertical="top" wrapText="1"/>
    </xf>
    <xf numFmtId="0" fontId="13" fillId="0" borderId="7" xfId="0" applyFont="1" applyFill="1" applyBorder="1" applyAlignment="1">
      <alignment horizontal="center" vertical="top" wrapText="1"/>
    </xf>
    <xf numFmtId="0" fontId="13" fillId="0" borderId="27" xfId="0" applyFont="1" applyFill="1" applyBorder="1" applyAlignment="1">
      <alignment horizontal="center" vertical="top" wrapText="1"/>
    </xf>
    <xf numFmtId="0" fontId="13" fillId="0" borderId="26" xfId="0" applyFont="1" applyFill="1" applyBorder="1" applyAlignment="1">
      <alignment horizontal="center" vertical="top" wrapText="1"/>
    </xf>
    <xf numFmtId="0" fontId="14" fillId="0" borderId="0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164" fontId="9" fillId="0" borderId="10" xfId="15" applyNumberFormat="1" applyFont="1" applyFill="1" applyBorder="1" applyAlignment="1">
      <alignment horizontal="center" vertical="center" wrapText="1"/>
    </xf>
    <xf numFmtId="164" fontId="9" fillId="0" borderId="9" xfId="15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/>
    </xf>
    <xf numFmtId="0" fontId="9" fillId="0" borderId="9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 vertical="center" wrapText="1"/>
    </xf>
    <xf numFmtId="164" fontId="9" fillId="0" borderId="1" xfId="15" applyNumberFormat="1" applyFont="1" applyFill="1" applyBorder="1" applyAlignment="1">
      <alignment horizontal="center" vertical="center" wrapText="1"/>
    </xf>
    <xf numFmtId="164" fontId="9" fillId="0" borderId="1" xfId="15" applyNumberFormat="1" applyFont="1" applyFill="1" applyBorder="1" applyAlignment="1">
      <alignment horizontal="center" vertical="center"/>
    </xf>
    <xf numFmtId="164" fontId="9" fillId="0" borderId="9" xfId="15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/>
    </xf>
    <xf numFmtId="2" fontId="9" fillId="0" borderId="1" xfId="15" applyNumberFormat="1" applyFont="1" applyFill="1" applyBorder="1" applyAlignment="1">
      <alignment horizontal="center" vertical="center" wrapText="1"/>
    </xf>
    <xf numFmtId="2" fontId="9" fillId="0" borderId="10" xfId="15" applyNumberFormat="1" applyFont="1" applyFill="1" applyBorder="1" applyAlignment="1">
      <alignment horizontal="center" vertical="center" wrapText="1"/>
    </xf>
    <xf numFmtId="164" fontId="9" fillId="0" borderId="10" xfId="15" applyNumberFormat="1" applyFont="1" applyFill="1" applyBorder="1" applyAlignment="1">
      <alignment horizontal="center" vertical="center"/>
    </xf>
    <xf numFmtId="2" fontId="9" fillId="0" borderId="9" xfId="15" applyNumberFormat="1" applyFont="1" applyFill="1" applyBorder="1" applyAlignment="1">
      <alignment horizontal="center" vertical="center" wrapText="1"/>
    </xf>
    <xf numFmtId="164" fontId="9" fillId="0" borderId="23" xfId="15" applyNumberFormat="1" applyFont="1" applyFill="1" applyBorder="1" applyAlignment="1">
      <alignment horizontal="center" vertical="center" wrapText="1"/>
    </xf>
    <xf numFmtId="49" fontId="9" fillId="0" borderId="23" xfId="0" applyNumberFormat="1" applyFont="1" applyFill="1" applyBorder="1" applyAlignment="1">
      <alignment horizontal="center" vertical="top" wrapText="1"/>
    </xf>
    <xf numFmtId="0" fontId="9" fillId="0" borderId="23" xfId="0" applyFont="1" applyFill="1" applyBorder="1" applyAlignment="1">
      <alignment horizontal="left" vertical="top" wrapText="1"/>
    </xf>
    <xf numFmtId="0" fontId="9" fillId="0" borderId="23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left" vertical="center" wrapText="1"/>
    </xf>
    <xf numFmtId="164" fontId="8" fillId="0" borderId="19" xfId="15" applyNumberFormat="1" applyFont="1" applyFill="1" applyBorder="1" applyAlignment="1">
      <alignment horizontal="center" vertical="center" wrapText="1"/>
    </xf>
    <xf numFmtId="164" fontId="8" fillId="0" borderId="9" xfId="15" applyNumberFormat="1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top" wrapText="1"/>
    </xf>
    <xf numFmtId="0" fontId="9" fillId="0" borderId="19" xfId="0" applyFont="1" applyFill="1" applyBorder="1" applyAlignment="1">
      <alignment horizontal="left" vertical="top" wrapText="1"/>
    </xf>
    <xf numFmtId="0" fontId="9" fillId="0" borderId="19" xfId="0" applyFont="1" applyFill="1" applyBorder="1" applyAlignment="1">
      <alignment horizontal="center" vertical="center" wrapText="1"/>
    </xf>
    <xf numFmtId="164" fontId="9" fillId="0" borderId="19" xfId="15" applyNumberFormat="1" applyFont="1" applyFill="1" applyBorder="1" applyAlignment="1">
      <alignment horizontal="center" vertical="center" wrapText="1"/>
    </xf>
    <xf numFmtId="164" fontId="9" fillId="0" borderId="19" xfId="15" applyNumberFormat="1" applyFont="1" applyFill="1" applyBorder="1" applyAlignment="1">
      <alignment horizontal="center" vertical="center"/>
    </xf>
    <xf numFmtId="164" fontId="8" fillId="0" borderId="19" xfId="15" applyNumberFormat="1" applyFont="1" applyFill="1" applyBorder="1" applyAlignment="1">
      <alignment horizontal="center" vertical="top" wrapText="1"/>
    </xf>
    <xf numFmtId="164" fontId="8" fillId="0" borderId="9" xfId="15" applyNumberFormat="1" applyFont="1" applyFill="1" applyBorder="1" applyAlignment="1">
      <alignment horizontal="center" vertical="top" wrapText="1"/>
    </xf>
    <xf numFmtId="164" fontId="8" fillId="0" borderId="1" xfId="15" applyNumberFormat="1" applyFont="1" applyFill="1" applyBorder="1" applyAlignment="1">
      <alignment horizontal="center" vertical="top" wrapText="1"/>
    </xf>
    <xf numFmtId="43" fontId="6" fillId="0" borderId="0" xfId="15" applyFont="1" applyFill="1" applyAlignment="1">
      <alignment horizontal="left"/>
    </xf>
    <xf numFmtId="0" fontId="4" fillId="0" borderId="0" xfId="0" applyFont="1" applyFill="1" applyAlignment="1">
      <alignment horizontal="right"/>
    </xf>
    <xf numFmtId="0" fontId="5" fillId="0" borderId="0" xfId="0" applyFont="1" applyFill="1" applyAlignment="1">
      <alignment horizontal="left"/>
    </xf>
    <xf numFmtId="164" fontId="4" fillId="0" borderId="0" xfId="15" applyNumberFormat="1" applyFont="1" applyFill="1" applyAlignment="1">
      <alignment horizontal="left"/>
    </xf>
    <xf numFmtId="164" fontId="4" fillId="0" borderId="0" xfId="15" applyNumberFormat="1" applyFont="1" applyFill="1" applyAlignment="1">
      <alignment horizontal="center"/>
    </xf>
    <xf numFmtId="164" fontId="4" fillId="0" borderId="0" xfId="15" applyNumberFormat="1" applyFont="1" applyFill="1" applyAlignment="1">
      <alignment horizontal="right"/>
    </xf>
    <xf numFmtId="164" fontId="4" fillId="0" borderId="0" xfId="0" applyNumberFormat="1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7"/>
  <sheetViews>
    <sheetView workbookViewId="0" topLeftCell="A73">
      <selection activeCell="F76" sqref="F76"/>
    </sheetView>
  </sheetViews>
  <sheetFormatPr defaultColWidth="9.00390625" defaultRowHeight="12.75"/>
  <cols>
    <col min="1" max="1" width="4.375" style="0" bestFit="1" customWidth="1"/>
    <col min="2" max="2" width="6.625" style="0" bestFit="1" customWidth="1"/>
    <col min="3" max="3" width="5.625" style="0" bestFit="1" customWidth="1"/>
    <col min="4" max="4" width="23.625" style="0" customWidth="1"/>
    <col min="5" max="5" width="13.125" style="0" bestFit="1" customWidth="1"/>
    <col min="6" max="6" width="12.25390625" style="0" customWidth="1"/>
    <col min="7" max="7" width="12.375" style="0" customWidth="1"/>
    <col min="8" max="8" width="12.625" style="0" customWidth="1"/>
  </cols>
  <sheetData>
    <row r="1" spans="1:8" ht="12.75">
      <c r="A1" s="343" t="s">
        <v>0</v>
      </c>
      <c r="B1" s="343"/>
      <c r="C1" s="343"/>
      <c r="D1" s="343"/>
      <c r="E1" s="343"/>
      <c r="F1" s="343"/>
      <c r="G1" s="343"/>
      <c r="H1" s="343"/>
    </row>
    <row r="2" spans="1:8" ht="12.75">
      <c r="A2" s="343" t="s">
        <v>422</v>
      </c>
      <c r="B2" s="343"/>
      <c r="C2" s="343"/>
      <c r="D2" s="343"/>
      <c r="E2" s="343"/>
      <c r="F2" s="343"/>
      <c r="G2" s="343"/>
      <c r="H2" s="343"/>
    </row>
    <row r="3" spans="1:8" ht="12.75">
      <c r="A3" s="344" t="s">
        <v>1</v>
      </c>
      <c r="B3" s="344"/>
      <c r="C3" s="344"/>
      <c r="D3" s="344"/>
      <c r="E3" s="344"/>
      <c r="F3" s="344"/>
      <c r="G3" s="344"/>
      <c r="H3" s="344"/>
    </row>
    <row r="4" spans="1:8" ht="12.75">
      <c r="A4" s="344" t="s">
        <v>423</v>
      </c>
      <c r="B4" s="344"/>
      <c r="C4" s="344"/>
      <c r="D4" s="344"/>
      <c r="E4" s="344"/>
      <c r="F4" s="344"/>
      <c r="G4" s="344"/>
      <c r="H4" s="344"/>
    </row>
    <row r="5" spans="1:8" ht="12.75">
      <c r="A5" s="344" t="s">
        <v>2</v>
      </c>
      <c r="B5" s="344"/>
      <c r="C5" s="344"/>
      <c r="D5" s="344"/>
      <c r="E5" s="344"/>
      <c r="F5" s="344"/>
      <c r="G5" s="344"/>
      <c r="H5" s="344"/>
    </row>
    <row r="6" spans="1:8" ht="12.75">
      <c r="A6" s="344" t="s">
        <v>3</v>
      </c>
      <c r="B6" s="344"/>
      <c r="C6" s="344"/>
      <c r="D6" s="344"/>
      <c r="E6" s="344"/>
      <c r="F6" s="344"/>
      <c r="G6" s="344"/>
      <c r="H6" s="344"/>
    </row>
    <row r="7" spans="1:8" ht="12.75">
      <c r="A7" s="344" t="s">
        <v>4</v>
      </c>
      <c r="B7" s="344"/>
      <c r="C7" s="344"/>
      <c r="D7" s="344"/>
      <c r="E7" s="344"/>
      <c r="F7" s="344"/>
      <c r="G7" s="344"/>
      <c r="H7" s="344"/>
    </row>
    <row r="8" spans="1:8" ht="12.75">
      <c r="A8" s="344" t="s">
        <v>5</v>
      </c>
      <c r="B8" s="344"/>
      <c r="C8" s="344"/>
      <c r="D8" s="344"/>
      <c r="E8" s="344"/>
      <c r="F8" s="344"/>
      <c r="G8" s="344"/>
      <c r="H8" s="344"/>
    </row>
    <row r="9" spans="1:8" ht="12.75">
      <c r="A9" s="1"/>
      <c r="B9" s="1"/>
      <c r="C9" s="1"/>
      <c r="D9" s="1"/>
      <c r="E9" s="2"/>
      <c r="F9" s="3"/>
      <c r="G9" s="3"/>
      <c r="H9" s="3"/>
    </row>
    <row r="10" spans="1:8" ht="12.75">
      <c r="A10" s="345" t="s">
        <v>6</v>
      </c>
      <c r="B10" s="345"/>
      <c r="C10" s="345"/>
      <c r="D10" s="345"/>
      <c r="E10" s="345"/>
      <c r="F10" s="345"/>
      <c r="G10" s="345"/>
      <c r="H10" s="345"/>
    </row>
    <row r="11" spans="1:8" ht="12.75">
      <c r="A11" s="345" t="s">
        <v>7</v>
      </c>
      <c r="B11" s="345"/>
      <c r="C11" s="345"/>
      <c r="D11" s="345"/>
      <c r="E11" s="345"/>
      <c r="F11" s="345"/>
      <c r="G11" s="345"/>
      <c r="H11" s="345"/>
    </row>
    <row r="12" spans="1:8" ht="12.75">
      <c r="A12" s="1"/>
      <c r="B12" s="1"/>
      <c r="C12" s="1"/>
      <c r="D12" s="1"/>
      <c r="E12" s="2"/>
      <c r="F12" s="3"/>
      <c r="G12" s="3"/>
      <c r="H12" s="3"/>
    </row>
    <row r="13" spans="1:8" ht="26.25" thickBot="1">
      <c r="A13" s="4" t="s">
        <v>8</v>
      </c>
      <c r="B13" s="4" t="s">
        <v>9</v>
      </c>
      <c r="C13" s="4"/>
      <c r="D13" s="4" t="s">
        <v>10</v>
      </c>
      <c r="E13" s="5" t="s">
        <v>11</v>
      </c>
      <c r="F13" s="6" t="s">
        <v>12</v>
      </c>
      <c r="G13" s="6" t="s">
        <v>13</v>
      </c>
      <c r="H13" s="6" t="s">
        <v>14</v>
      </c>
    </row>
    <row r="14" spans="1:8" ht="14.25" thickBot="1" thickTop="1">
      <c r="A14" s="7" t="s">
        <v>15</v>
      </c>
      <c r="B14" s="337" t="s">
        <v>16</v>
      </c>
      <c r="C14" s="338"/>
      <c r="D14" s="339"/>
      <c r="E14" s="8">
        <v>3432897</v>
      </c>
      <c r="F14" s="8">
        <f>F15+F19</f>
        <v>545228</v>
      </c>
      <c r="G14" s="8">
        <f>G15+G19</f>
        <v>1470198</v>
      </c>
      <c r="H14" s="9">
        <f aca="true" t="shared" si="0" ref="H14:H87">E14+F14-G14</f>
        <v>2507927</v>
      </c>
    </row>
    <row r="15" spans="1:8" ht="29.25" customHeight="1" thickTop="1">
      <c r="A15" s="10"/>
      <c r="B15" s="11" t="s">
        <v>17</v>
      </c>
      <c r="C15" s="335" t="s">
        <v>18</v>
      </c>
      <c r="D15" s="336"/>
      <c r="E15" s="12">
        <v>2134271</v>
      </c>
      <c r="F15" s="12">
        <f>F16+F17+F18</f>
        <v>0</v>
      </c>
      <c r="G15" s="12">
        <f>G16+G17+G18</f>
        <v>481163</v>
      </c>
      <c r="H15" s="13">
        <f t="shared" si="0"/>
        <v>1653108</v>
      </c>
    </row>
    <row r="16" spans="1:8" ht="89.25">
      <c r="A16" s="10"/>
      <c r="B16" s="14"/>
      <c r="C16" s="15">
        <v>6050</v>
      </c>
      <c r="D16" s="16" t="s">
        <v>68</v>
      </c>
      <c r="E16" s="17">
        <v>550000</v>
      </c>
      <c r="F16" s="18">
        <v>0</v>
      </c>
      <c r="G16" s="18">
        <v>194000</v>
      </c>
      <c r="H16" s="18">
        <f t="shared" si="0"/>
        <v>356000</v>
      </c>
    </row>
    <row r="17" spans="1:8" ht="127.5">
      <c r="A17" s="10"/>
      <c r="B17" s="10"/>
      <c r="C17" s="41">
        <v>6058</v>
      </c>
      <c r="D17" s="24" t="s">
        <v>69</v>
      </c>
      <c r="E17" s="33">
        <v>709370</v>
      </c>
      <c r="F17" s="102"/>
      <c r="G17" s="102">
        <v>171194</v>
      </c>
      <c r="H17" s="18">
        <f t="shared" si="0"/>
        <v>538176</v>
      </c>
    </row>
    <row r="18" spans="1:8" ht="127.5">
      <c r="A18" s="10"/>
      <c r="B18" s="10"/>
      <c r="C18" s="41">
        <v>6059</v>
      </c>
      <c r="D18" s="24" t="s">
        <v>70</v>
      </c>
      <c r="E18" s="33">
        <v>484901</v>
      </c>
      <c r="F18" s="102"/>
      <c r="G18" s="102">
        <v>115969</v>
      </c>
      <c r="H18" s="18">
        <f t="shared" si="0"/>
        <v>368932</v>
      </c>
    </row>
    <row r="19" spans="1:8" ht="39" customHeight="1">
      <c r="A19" s="19"/>
      <c r="B19" s="11" t="s">
        <v>71</v>
      </c>
      <c r="C19" s="346" t="s">
        <v>72</v>
      </c>
      <c r="D19" s="347"/>
      <c r="E19" s="20">
        <v>1178826</v>
      </c>
      <c r="F19" s="21">
        <f>F20+F21+F22</f>
        <v>545228</v>
      </c>
      <c r="G19" s="21">
        <f>G20+G21+G22</f>
        <v>989035</v>
      </c>
      <c r="H19" s="22">
        <f t="shared" si="0"/>
        <v>735019</v>
      </c>
    </row>
    <row r="20" spans="1:8" ht="102">
      <c r="A20" s="19"/>
      <c r="B20" s="103"/>
      <c r="C20" s="41">
        <v>6050</v>
      </c>
      <c r="D20" s="24" t="s">
        <v>415</v>
      </c>
      <c r="E20" s="33"/>
      <c r="F20" s="102">
        <v>211000</v>
      </c>
      <c r="G20" s="102"/>
      <c r="H20" s="34">
        <f>E20+F20-G20</f>
        <v>211000</v>
      </c>
    </row>
    <row r="21" spans="1:8" ht="172.5" customHeight="1">
      <c r="A21" s="19"/>
      <c r="B21" s="103"/>
      <c r="C21" s="41">
        <v>6058</v>
      </c>
      <c r="D21" s="24" t="s">
        <v>73</v>
      </c>
      <c r="E21" s="33">
        <v>772556</v>
      </c>
      <c r="F21" s="102">
        <v>334228</v>
      </c>
      <c r="G21" s="102">
        <v>772556</v>
      </c>
      <c r="H21" s="34">
        <f>E21+F21-G21</f>
        <v>334228</v>
      </c>
    </row>
    <row r="22" spans="1:8" ht="166.5" thickBot="1">
      <c r="A22" s="19"/>
      <c r="B22" s="104"/>
      <c r="C22" s="41">
        <v>6059</v>
      </c>
      <c r="D22" s="24" t="s">
        <v>418</v>
      </c>
      <c r="E22" s="33">
        <v>319202</v>
      </c>
      <c r="F22" s="102"/>
      <c r="G22" s="102">
        <v>216479</v>
      </c>
      <c r="H22" s="34">
        <f>E22+F22-G22</f>
        <v>102723</v>
      </c>
    </row>
    <row r="23" spans="1:8" ht="14.25" thickBot="1" thickTop="1">
      <c r="A23" s="26">
        <v>600</v>
      </c>
      <c r="B23" s="337" t="s">
        <v>19</v>
      </c>
      <c r="C23" s="338"/>
      <c r="D23" s="339"/>
      <c r="E23" s="8">
        <v>2453700</v>
      </c>
      <c r="F23" s="8">
        <f>F24</f>
        <v>352000</v>
      </c>
      <c r="G23" s="8">
        <f>G24</f>
        <v>59601</v>
      </c>
      <c r="H23" s="9">
        <f t="shared" si="0"/>
        <v>2746099</v>
      </c>
    </row>
    <row r="24" spans="1:8" ht="13.5" thickTop="1">
      <c r="A24" s="27"/>
      <c r="B24" s="28">
        <v>60016</v>
      </c>
      <c r="C24" s="341" t="s">
        <v>20</v>
      </c>
      <c r="D24" s="342"/>
      <c r="E24" s="29">
        <v>2453700</v>
      </c>
      <c r="F24" s="29">
        <f>F25+F26+F27+F28+F29+F30+F31</f>
        <v>352000</v>
      </c>
      <c r="G24" s="29">
        <f>G25+G26+G27+G28+G29+G30+G31</f>
        <v>59601</v>
      </c>
      <c r="H24" s="30">
        <f t="shared" si="0"/>
        <v>2746099</v>
      </c>
    </row>
    <row r="25" spans="1:8" ht="25.5">
      <c r="A25" s="27"/>
      <c r="B25" s="27"/>
      <c r="C25" s="23">
        <v>4210</v>
      </c>
      <c r="D25" s="24" t="s">
        <v>36</v>
      </c>
      <c r="E25" s="25">
        <v>86000</v>
      </c>
      <c r="F25" s="25">
        <v>10000</v>
      </c>
      <c r="G25" s="25"/>
      <c r="H25" s="18">
        <f>E25+F25-G25</f>
        <v>96000</v>
      </c>
    </row>
    <row r="26" spans="1:8" ht="12.75">
      <c r="A26" s="27"/>
      <c r="B26" s="27"/>
      <c r="C26" s="23">
        <v>4270</v>
      </c>
      <c r="D26" s="24" t="s">
        <v>414</v>
      </c>
      <c r="E26" s="25">
        <v>32000</v>
      </c>
      <c r="F26" s="25">
        <v>78000</v>
      </c>
      <c r="G26" s="25"/>
      <c r="H26" s="18">
        <f>E26+F26-G26</f>
        <v>110000</v>
      </c>
    </row>
    <row r="27" spans="1:8" ht="12.75">
      <c r="A27" s="27"/>
      <c r="B27" s="27"/>
      <c r="C27" s="31">
        <v>4300</v>
      </c>
      <c r="D27" s="38" t="s">
        <v>21</v>
      </c>
      <c r="E27" s="33">
        <v>136000</v>
      </c>
      <c r="F27" s="34">
        <v>30000</v>
      </c>
      <c r="G27" s="34">
        <v>0</v>
      </c>
      <c r="H27" s="18">
        <f>E27+F27-G27</f>
        <v>166000</v>
      </c>
    </row>
    <row r="28" spans="1:8" ht="63.75">
      <c r="A28" s="27"/>
      <c r="B28" s="27"/>
      <c r="C28" s="31">
        <v>6050</v>
      </c>
      <c r="D28" s="32" t="s">
        <v>22</v>
      </c>
      <c r="E28" s="33">
        <v>52000</v>
      </c>
      <c r="F28" s="34">
        <v>108000</v>
      </c>
      <c r="G28" s="34">
        <v>0</v>
      </c>
      <c r="H28" s="18">
        <f t="shared" si="0"/>
        <v>160000</v>
      </c>
    </row>
    <row r="29" spans="1:8" ht="63.75">
      <c r="A29" s="27"/>
      <c r="B29" s="27"/>
      <c r="C29" s="31">
        <v>6050</v>
      </c>
      <c r="D29" s="32" t="s">
        <v>74</v>
      </c>
      <c r="E29" s="33">
        <v>153000</v>
      </c>
      <c r="F29" s="34">
        <v>35000</v>
      </c>
      <c r="G29" s="34">
        <v>0</v>
      </c>
      <c r="H29" s="34">
        <f t="shared" si="0"/>
        <v>188000</v>
      </c>
    </row>
    <row r="30" spans="1:8" ht="63.75">
      <c r="A30" s="27"/>
      <c r="B30" s="27"/>
      <c r="C30" s="23">
        <v>6050</v>
      </c>
      <c r="D30" s="78" t="s">
        <v>23</v>
      </c>
      <c r="E30" s="25">
        <v>68000</v>
      </c>
      <c r="F30" s="18">
        <v>91000</v>
      </c>
      <c r="G30" s="18"/>
      <c r="H30" s="34">
        <f t="shared" si="0"/>
        <v>159000</v>
      </c>
    </row>
    <row r="31" spans="1:8" ht="89.25">
      <c r="A31" s="27"/>
      <c r="B31" s="27"/>
      <c r="C31" s="23"/>
      <c r="D31" s="106" t="s">
        <v>75</v>
      </c>
      <c r="E31" s="107">
        <v>1920200</v>
      </c>
      <c r="F31" s="13">
        <f>F32+F33</f>
        <v>0</v>
      </c>
      <c r="G31" s="13">
        <f>G32+G33</f>
        <v>59601</v>
      </c>
      <c r="H31" s="22">
        <f t="shared" si="0"/>
        <v>1860599</v>
      </c>
    </row>
    <row r="32" spans="1:8" ht="153">
      <c r="A32" s="27"/>
      <c r="B32" s="27"/>
      <c r="C32" s="23">
        <v>6058</v>
      </c>
      <c r="D32" s="78" t="s">
        <v>76</v>
      </c>
      <c r="E32" s="25">
        <v>1140004</v>
      </c>
      <c r="F32" s="18"/>
      <c r="G32" s="18">
        <v>34767</v>
      </c>
      <c r="H32" s="34">
        <f t="shared" si="0"/>
        <v>1105237</v>
      </c>
    </row>
    <row r="33" spans="1:8" ht="153.75" thickBot="1">
      <c r="A33" s="27"/>
      <c r="B33" s="27"/>
      <c r="C33" s="23">
        <v>6059</v>
      </c>
      <c r="D33" s="78" t="s">
        <v>77</v>
      </c>
      <c r="E33" s="25">
        <v>780196</v>
      </c>
      <c r="F33" s="18"/>
      <c r="G33" s="18">
        <v>24834</v>
      </c>
      <c r="H33" s="34">
        <f t="shared" si="0"/>
        <v>755362</v>
      </c>
    </row>
    <row r="34" spans="1:8" ht="14.25" thickBot="1" thickTop="1">
      <c r="A34" s="26">
        <v>700</v>
      </c>
      <c r="B34" s="337" t="s">
        <v>24</v>
      </c>
      <c r="C34" s="338"/>
      <c r="D34" s="339"/>
      <c r="E34" s="8">
        <v>205000</v>
      </c>
      <c r="F34" s="8">
        <f>F35</f>
        <v>56000</v>
      </c>
      <c r="G34" s="8">
        <f>G35</f>
        <v>0</v>
      </c>
      <c r="H34" s="9">
        <f t="shared" si="0"/>
        <v>261000</v>
      </c>
    </row>
    <row r="35" spans="1:8" ht="31.5" customHeight="1" thickTop="1">
      <c r="A35" s="348"/>
      <c r="B35" s="36">
        <v>70005</v>
      </c>
      <c r="C35" s="335" t="s">
        <v>25</v>
      </c>
      <c r="D35" s="336"/>
      <c r="E35" s="12">
        <v>205000</v>
      </c>
      <c r="F35" s="12">
        <f>F36+F37</f>
        <v>56000</v>
      </c>
      <c r="G35" s="12">
        <f>G36+G37</f>
        <v>0</v>
      </c>
      <c r="H35" s="13">
        <f t="shared" si="0"/>
        <v>261000</v>
      </c>
    </row>
    <row r="36" spans="1:8" ht="51">
      <c r="A36" s="348"/>
      <c r="B36" s="37"/>
      <c r="C36" s="31">
        <v>4210</v>
      </c>
      <c r="D36" s="38" t="s">
        <v>78</v>
      </c>
      <c r="E36" s="33">
        <v>60000</v>
      </c>
      <c r="F36" s="34">
        <v>50000</v>
      </c>
      <c r="G36" s="34">
        <v>0</v>
      </c>
      <c r="H36" s="34">
        <f t="shared" si="0"/>
        <v>110000</v>
      </c>
    </row>
    <row r="37" spans="1:8" ht="13.5" thickBot="1">
      <c r="A37" s="35"/>
      <c r="B37" s="108"/>
      <c r="C37" s="109">
        <v>4270</v>
      </c>
      <c r="D37" s="77" t="s">
        <v>79</v>
      </c>
      <c r="E37" s="110">
        <v>35000</v>
      </c>
      <c r="F37" s="111">
        <v>6000</v>
      </c>
      <c r="G37" s="111"/>
      <c r="H37" s="34">
        <f t="shared" si="0"/>
        <v>41000</v>
      </c>
    </row>
    <row r="38" spans="1:8" ht="14.25" thickBot="1" thickTop="1">
      <c r="A38" s="26">
        <v>750</v>
      </c>
      <c r="B38" s="337" t="s">
        <v>26</v>
      </c>
      <c r="C38" s="338"/>
      <c r="D38" s="339"/>
      <c r="E38" s="8">
        <v>2200561</v>
      </c>
      <c r="F38" s="8">
        <f>F39+F43</f>
        <v>81000</v>
      </c>
      <c r="G38" s="8">
        <f>G39+G43</f>
        <v>26000</v>
      </c>
      <c r="H38" s="9">
        <f t="shared" si="0"/>
        <v>2255561</v>
      </c>
    </row>
    <row r="39" spans="1:8" ht="13.5" thickTop="1">
      <c r="A39" s="39"/>
      <c r="B39" s="40">
        <v>75023</v>
      </c>
      <c r="C39" s="335" t="s">
        <v>27</v>
      </c>
      <c r="D39" s="336"/>
      <c r="E39" s="12">
        <v>1561326</v>
      </c>
      <c r="F39" s="12">
        <f>F40+F41+F42</f>
        <v>46000</v>
      </c>
      <c r="G39" s="12">
        <f>G40+G41+G42</f>
        <v>26000</v>
      </c>
      <c r="H39" s="13">
        <f t="shared" si="0"/>
        <v>1581326</v>
      </c>
    </row>
    <row r="40" spans="1:8" ht="25.5">
      <c r="A40" s="39"/>
      <c r="B40" s="4"/>
      <c r="C40" s="41">
        <v>4010</v>
      </c>
      <c r="D40" s="24" t="s">
        <v>272</v>
      </c>
      <c r="E40" s="33">
        <v>919000</v>
      </c>
      <c r="F40" s="17"/>
      <c r="G40" s="17">
        <v>26000</v>
      </c>
      <c r="H40" s="18">
        <f>E40+F40-G40</f>
        <v>893000</v>
      </c>
    </row>
    <row r="41" spans="1:8" ht="25.5">
      <c r="A41" s="39"/>
      <c r="B41" s="39"/>
      <c r="C41" s="41">
        <v>4040</v>
      </c>
      <c r="D41" s="24" t="s">
        <v>273</v>
      </c>
      <c r="E41" s="33">
        <v>53000</v>
      </c>
      <c r="F41" s="17">
        <v>26000</v>
      </c>
      <c r="G41" s="17">
        <v>0</v>
      </c>
      <c r="H41" s="18">
        <f>E41+F41-G41</f>
        <v>79000</v>
      </c>
    </row>
    <row r="42" spans="1:8" ht="12.75">
      <c r="A42" s="39"/>
      <c r="B42" s="28"/>
      <c r="C42" s="41">
        <v>4300</v>
      </c>
      <c r="D42" s="24" t="s">
        <v>30</v>
      </c>
      <c r="E42" s="33">
        <v>120000</v>
      </c>
      <c r="F42" s="17">
        <v>20000</v>
      </c>
      <c r="G42" s="17">
        <v>0</v>
      </c>
      <c r="H42" s="18">
        <f t="shared" si="0"/>
        <v>140000</v>
      </c>
    </row>
    <row r="43" spans="1:8" ht="29.25" customHeight="1">
      <c r="A43" s="39"/>
      <c r="B43" s="4">
        <v>75075</v>
      </c>
      <c r="C43" s="335" t="s">
        <v>80</v>
      </c>
      <c r="D43" s="336"/>
      <c r="E43" s="20">
        <v>53000</v>
      </c>
      <c r="F43" s="20">
        <f>F44+F45</f>
        <v>35000</v>
      </c>
      <c r="G43" s="20">
        <f>G44+G45</f>
        <v>0</v>
      </c>
      <c r="H43" s="22">
        <f>E43+F43-G43</f>
        <v>88000</v>
      </c>
    </row>
    <row r="44" spans="1:8" ht="25.5">
      <c r="A44" s="39"/>
      <c r="B44" s="4"/>
      <c r="C44" s="41">
        <v>4210</v>
      </c>
      <c r="D44" s="38" t="s">
        <v>32</v>
      </c>
      <c r="E44" s="33">
        <v>27700</v>
      </c>
      <c r="F44" s="33">
        <v>25000</v>
      </c>
      <c r="G44" s="33"/>
      <c r="H44" s="34">
        <f>E44+F44-G44</f>
        <v>52700</v>
      </c>
    </row>
    <row r="45" spans="1:8" ht="13.5" thickBot="1">
      <c r="A45" s="39"/>
      <c r="B45" s="4"/>
      <c r="C45" s="41">
        <v>4300</v>
      </c>
      <c r="D45" s="38" t="s">
        <v>30</v>
      </c>
      <c r="E45" s="33">
        <v>16700</v>
      </c>
      <c r="F45" s="33">
        <v>10000</v>
      </c>
      <c r="G45" s="33"/>
      <c r="H45" s="34">
        <f>E45+F45-G45</f>
        <v>26700</v>
      </c>
    </row>
    <row r="46" spans="1:8" ht="29.25" customHeight="1" thickBot="1" thickTop="1">
      <c r="A46" s="26">
        <v>754</v>
      </c>
      <c r="B46" s="340" t="s">
        <v>81</v>
      </c>
      <c r="C46" s="340"/>
      <c r="D46" s="340"/>
      <c r="E46" s="42">
        <v>84000</v>
      </c>
      <c r="F46" s="42">
        <f>F47+F49+F52</f>
        <v>33000</v>
      </c>
      <c r="G46" s="42">
        <f>G47+G49+G52</f>
        <v>10000</v>
      </c>
      <c r="H46" s="9">
        <f t="shared" si="0"/>
        <v>107000</v>
      </c>
    </row>
    <row r="47" spans="1:8" ht="13.5" thickTop="1">
      <c r="A47" s="39"/>
      <c r="B47" s="39">
        <v>75411</v>
      </c>
      <c r="C47" s="341" t="s">
        <v>82</v>
      </c>
      <c r="D47" s="342"/>
      <c r="E47" s="43">
        <v>0</v>
      </c>
      <c r="F47" s="29">
        <f>F48</f>
        <v>30000</v>
      </c>
      <c r="G47" s="29">
        <f>G48</f>
        <v>0</v>
      </c>
      <c r="H47" s="30">
        <f t="shared" si="0"/>
        <v>30000</v>
      </c>
    </row>
    <row r="48" spans="1:8" ht="76.5">
      <c r="A48" s="39"/>
      <c r="B48" s="4"/>
      <c r="C48" s="41">
        <v>6610</v>
      </c>
      <c r="D48" s="24" t="s">
        <v>83</v>
      </c>
      <c r="E48" s="33">
        <v>0</v>
      </c>
      <c r="F48" s="17">
        <v>30000</v>
      </c>
      <c r="G48" s="17"/>
      <c r="H48" s="18">
        <f t="shared" si="0"/>
        <v>30000</v>
      </c>
    </row>
    <row r="49" spans="1:8" ht="12.75">
      <c r="A49" s="39"/>
      <c r="B49" s="4">
        <v>75412</v>
      </c>
      <c r="C49" s="335" t="s">
        <v>84</v>
      </c>
      <c r="D49" s="336"/>
      <c r="E49" s="20">
        <v>80000</v>
      </c>
      <c r="F49" s="12">
        <f>F50+F51</f>
        <v>0</v>
      </c>
      <c r="G49" s="12">
        <f>G50+G51</f>
        <v>10000</v>
      </c>
      <c r="H49" s="13">
        <f t="shared" si="0"/>
        <v>70000</v>
      </c>
    </row>
    <row r="50" spans="1:8" ht="25.5">
      <c r="A50" s="39"/>
      <c r="B50" s="4"/>
      <c r="C50" s="41">
        <v>4210</v>
      </c>
      <c r="D50" s="24" t="s">
        <v>36</v>
      </c>
      <c r="E50" s="33">
        <v>20800</v>
      </c>
      <c r="F50" s="17">
        <v>0</v>
      </c>
      <c r="G50" s="17">
        <v>4000</v>
      </c>
      <c r="H50" s="18">
        <f t="shared" si="0"/>
        <v>16800</v>
      </c>
    </row>
    <row r="51" spans="1:8" ht="12.75">
      <c r="A51" s="39"/>
      <c r="B51" s="28"/>
      <c r="C51" s="41">
        <v>4300</v>
      </c>
      <c r="D51" s="38" t="s">
        <v>30</v>
      </c>
      <c r="E51" s="33">
        <v>11800</v>
      </c>
      <c r="F51" s="33">
        <v>0</v>
      </c>
      <c r="G51" s="33">
        <v>6000</v>
      </c>
      <c r="H51" s="34">
        <f t="shared" si="0"/>
        <v>5800</v>
      </c>
    </row>
    <row r="52" spans="1:8" ht="12.75">
      <c r="A52" s="39"/>
      <c r="B52" s="40">
        <v>75495</v>
      </c>
      <c r="C52" s="335" t="s">
        <v>61</v>
      </c>
      <c r="D52" s="336"/>
      <c r="E52" s="107">
        <v>0</v>
      </c>
      <c r="F52" s="107">
        <f>F53</f>
        <v>3000</v>
      </c>
      <c r="G52" s="107">
        <f>G53</f>
        <v>0</v>
      </c>
      <c r="H52" s="13">
        <f>-E52+F52-G52</f>
        <v>3000</v>
      </c>
    </row>
    <row r="53" spans="1:8" ht="26.25" thickBot="1">
      <c r="A53" s="39"/>
      <c r="B53" s="39"/>
      <c r="C53" s="112">
        <v>4210</v>
      </c>
      <c r="D53" s="75" t="s">
        <v>36</v>
      </c>
      <c r="E53" s="85"/>
      <c r="F53" s="85">
        <v>3000</v>
      </c>
      <c r="G53" s="85"/>
      <c r="H53" s="105">
        <f>E53+F53-G53</f>
        <v>3000</v>
      </c>
    </row>
    <row r="54" spans="1:8" ht="14.25" thickBot="1" thickTop="1">
      <c r="A54" s="26">
        <v>801</v>
      </c>
      <c r="B54" s="340" t="s">
        <v>28</v>
      </c>
      <c r="C54" s="340"/>
      <c r="D54" s="340"/>
      <c r="E54" s="42">
        <v>8126471</v>
      </c>
      <c r="F54" s="42">
        <f>F55+F59+F62</f>
        <v>39536</v>
      </c>
      <c r="G54" s="42">
        <f>G55+G59+G62</f>
        <v>3100</v>
      </c>
      <c r="H54" s="9">
        <f t="shared" si="0"/>
        <v>8162907</v>
      </c>
    </row>
    <row r="55" spans="1:8" ht="13.5" thickTop="1">
      <c r="A55" s="39"/>
      <c r="B55" s="39">
        <v>80101</v>
      </c>
      <c r="C55" s="341" t="s">
        <v>29</v>
      </c>
      <c r="D55" s="342"/>
      <c r="E55" s="43">
        <v>3548000</v>
      </c>
      <c r="F55" s="29">
        <f>F56+F57+F58</f>
        <v>16400</v>
      </c>
      <c r="G55" s="29">
        <f>G56+G57+G58</f>
        <v>1400</v>
      </c>
      <c r="H55" s="30">
        <f t="shared" si="0"/>
        <v>3563000</v>
      </c>
    </row>
    <row r="56" spans="1:8" ht="102">
      <c r="A56" s="39"/>
      <c r="B56" s="4"/>
      <c r="C56" s="41">
        <v>4270</v>
      </c>
      <c r="D56" s="24" t="s">
        <v>85</v>
      </c>
      <c r="E56" s="33">
        <v>141000</v>
      </c>
      <c r="F56" s="17">
        <v>15000</v>
      </c>
      <c r="G56" s="17"/>
      <c r="H56" s="18">
        <f t="shared" si="0"/>
        <v>156000</v>
      </c>
    </row>
    <row r="57" spans="1:8" ht="51">
      <c r="A57" s="39"/>
      <c r="B57" s="39"/>
      <c r="C57" s="41">
        <v>4010</v>
      </c>
      <c r="D57" s="24" t="s">
        <v>429</v>
      </c>
      <c r="E57" s="33">
        <v>1886000</v>
      </c>
      <c r="F57" s="17">
        <v>0</v>
      </c>
      <c r="G57" s="17">
        <v>1400</v>
      </c>
      <c r="H57" s="18">
        <f t="shared" si="0"/>
        <v>1884600</v>
      </c>
    </row>
    <row r="58" spans="1:8" ht="12.75">
      <c r="A58" s="39"/>
      <c r="B58" s="28"/>
      <c r="C58" s="41">
        <v>4170</v>
      </c>
      <c r="D58" s="24" t="s">
        <v>430</v>
      </c>
      <c r="E58" s="33"/>
      <c r="F58" s="17">
        <v>1400</v>
      </c>
      <c r="G58" s="17"/>
      <c r="H58" s="18">
        <f t="shared" si="0"/>
        <v>1400</v>
      </c>
    </row>
    <row r="59" spans="1:8" ht="12.75">
      <c r="A59" s="39"/>
      <c r="B59" s="4">
        <v>80104</v>
      </c>
      <c r="C59" s="335" t="s">
        <v>86</v>
      </c>
      <c r="D59" s="336"/>
      <c r="E59" s="20">
        <v>0</v>
      </c>
      <c r="F59" s="12">
        <f>F60+F61</f>
        <v>13236</v>
      </c>
      <c r="G59" s="12">
        <f>G60+G61</f>
        <v>0</v>
      </c>
      <c r="H59" s="13">
        <f t="shared" si="0"/>
        <v>13236</v>
      </c>
    </row>
    <row r="60" spans="1:8" ht="25.5">
      <c r="A60" s="39"/>
      <c r="B60" s="39"/>
      <c r="C60" s="41">
        <v>4210</v>
      </c>
      <c r="D60" s="24" t="s">
        <v>36</v>
      </c>
      <c r="E60" s="33"/>
      <c r="F60" s="17">
        <v>8236</v>
      </c>
      <c r="G60" s="17"/>
      <c r="H60" s="18">
        <f t="shared" si="0"/>
        <v>8236</v>
      </c>
    </row>
    <row r="61" spans="1:8" ht="12.75">
      <c r="A61" s="39"/>
      <c r="B61" s="28"/>
      <c r="C61" s="41">
        <v>4300</v>
      </c>
      <c r="D61" s="24" t="s">
        <v>30</v>
      </c>
      <c r="E61" s="33">
        <v>0</v>
      </c>
      <c r="F61" s="17">
        <v>5000</v>
      </c>
      <c r="G61" s="17"/>
      <c r="H61" s="18">
        <f t="shared" si="0"/>
        <v>5000</v>
      </c>
    </row>
    <row r="62" spans="1:8" ht="12.75">
      <c r="A62" s="39"/>
      <c r="B62" s="4">
        <v>80110</v>
      </c>
      <c r="C62" s="335" t="s">
        <v>31</v>
      </c>
      <c r="D62" s="336"/>
      <c r="E62" s="20">
        <v>3341921</v>
      </c>
      <c r="F62" s="12">
        <f>F63+F64+F65+F66</f>
        <v>9900</v>
      </c>
      <c r="G62" s="12">
        <f>G63+G64+G65+G66</f>
        <v>1700</v>
      </c>
      <c r="H62" s="13">
        <f t="shared" si="0"/>
        <v>3350121</v>
      </c>
    </row>
    <row r="63" spans="1:8" ht="51">
      <c r="A63" s="39"/>
      <c r="B63" s="4"/>
      <c r="C63" s="41">
        <v>4010</v>
      </c>
      <c r="D63" s="310" t="s">
        <v>429</v>
      </c>
      <c r="E63" s="33">
        <v>1184200</v>
      </c>
      <c r="F63" s="33"/>
      <c r="G63" s="33">
        <v>1700</v>
      </c>
      <c r="H63" s="34">
        <f>E63+F63-G63</f>
        <v>1182500</v>
      </c>
    </row>
    <row r="64" spans="1:8" ht="38.25">
      <c r="A64" s="39"/>
      <c r="B64" s="4"/>
      <c r="C64" s="41">
        <v>4210</v>
      </c>
      <c r="D64" s="24" t="s">
        <v>87</v>
      </c>
      <c r="E64" s="33">
        <v>317600</v>
      </c>
      <c r="F64" s="33">
        <v>1500</v>
      </c>
      <c r="G64" s="33"/>
      <c r="H64" s="34">
        <f>E64+F64-G64</f>
        <v>319100</v>
      </c>
    </row>
    <row r="65" spans="1:8" ht="12.75">
      <c r="A65" s="39"/>
      <c r="B65" s="4"/>
      <c r="C65" s="41">
        <v>4170</v>
      </c>
      <c r="D65" s="38" t="s">
        <v>430</v>
      </c>
      <c r="E65" s="33"/>
      <c r="F65" s="33">
        <v>1700</v>
      </c>
      <c r="G65" s="33"/>
      <c r="H65" s="34">
        <f>E65+F65-G65</f>
        <v>1700</v>
      </c>
    </row>
    <row r="66" spans="1:8" ht="13.5" thickBot="1">
      <c r="A66" s="39"/>
      <c r="B66" s="4"/>
      <c r="C66" s="41">
        <v>4300</v>
      </c>
      <c r="D66" s="38" t="s">
        <v>30</v>
      </c>
      <c r="E66" s="33">
        <v>22000</v>
      </c>
      <c r="F66" s="33">
        <v>6700</v>
      </c>
      <c r="G66" s="33"/>
      <c r="H66" s="34">
        <f t="shared" si="0"/>
        <v>28700</v>
      </c>
    </row>
    <row r="67" spans="1:8" ht="14.25" thickBot="1" thickTop="1">
      <c r="A67" s="26">
        <v>852</v>
      </c>
      <c r="B67" s="340" t="s">
        <v>46</v>
      </c>
      <c r="C67" s="340"/>
      <c r="D67" s="340"/>
      <c r="E67" s="42">
        <v>2959140</v>
      </c>
      <c r="F67" s="42">
        <f>F68</f>
        <v>112600</v>
      </c>
      <c r="G67" s="42">
        <f>G68</f>
        <v>0</v>
      </c>
      <c r="H67" s="9">
        <f t="shared" si="0"/>
        <v>3071740</v>
      </c>
    </row>
    <row r="68" spans="1:8" ht="13.5" thickTop="1">
      <c r="A68" s="39"/>
      <c r="B68" s="39">
        <v>85295</v>
      </c>
      <c r="C68" s="341" t="s">
        <v>61</v>
      </c>
      <c r="D68" s="342"/>
      <c r="E68" s="43">
        <v>140400</v>
      </c>
      <c r="F68" s="29">
        <f>F69</f>
        <v>112600</v>
      </c>
      <c r="G68" s="29">
        <f>G69</f>
        <v>0</v>
      </c>
      <c r="H68" s="30">
        <f t="shared" si="0"/>
        <v>253000</v>
      </c>
    </row>
    <row r="69" spans="1:8" ht="51.75" thickBot="1">
      <c r="A69" s="39"/>
      <c r="B69" s="4"/>
      <c r="C69" s="41">
        <v>3110</v>
      </c>
      <c r="D69" s="38" t="s">
        <v>88</v>
      </c>
      <c r="E69" s="33">
        <v>140400</v>
      </c>
      <c r="F69" s="33">
        <v>112600</v>
      </c>
      <c r="G69" s="33"/>
      <c r="H69" s="34">
        <f t="shared" si="0"/>
        <v>253000</v>
      </c>
    </row>
    <row r="70" spans="1:8" ht="27.75" customHeight="1" thickBot="1" thickTop="1">
      <c r="A70" s="26">
        <v>854</v>
      </c>
      <c r="B70" s="340" t="s">
        <v>89</v>
      </c>
      <c r="C70" s="340"/>
      <c r="D70" s="340"/>
      <c r="E70" s="42">
        <v>323718</v>
      </c>
      <c r="F70" s="42">
        <f>F71</f>
        <v>0</v>
      </c>
      <c r="G70" s="42">
        <f>G71</f>
        <v>20000</v>
      </c>
      <c r="H70" s="9">
        <f t="shared" si="0"/>
        <v>303718</v>
      </c>
    </row>
    <row r="71" spans="1:8" ht="13.5" thickTop="1">
      <c r="A71" s="39"/>
      <c r="B71" s="39">
        <v>85415</v>
      </c>
      <c r="C71" s="341" t="s">
        <v>90</v>
      </c>
      <c r="D71" s="342"/>
      <c r="E71" s="43">
        <v>71718</v>
      </c>
      <c r="F71" s="29">
        <f>F72</f>
        <v>0</v>
      </c>
      <c r="G71" s="29">
        <f>G72</f>
        <v>20000</v>
      </c>
      <c r="H71" s="30">
        <f t="shared" si="0"/>
        <v>51718</v>
      </c>
    </row>
    <row r="72" spans="1:8" ht="51.75" thickBot="1">
      <c r="A72" s="39"/>
      <c r="B72" s="4"/>
      <c r="C72" s="41">
        <v>3240</v>
      </c>
      <c r="D72" s="38" t="s">
        <v>91</v>
      </c>
      <c r="E72" s="33">
        <v>70718</v>
      </c>
      <c r="F72" s="33">
        <v>0</v>
      </c>
      <c r="G72" s="33">
        <v>20000</v>
      </c>
      <c r="H72" s="34">
        <f t="shared" si="0"/>
        <v>50718</v>
      </c>
    </row>
    <row r="73" spans="1:8" ht="30.75" customHeight="1" thickBot="1" thickTop="1">
      <c r="A73" s="26">
        <v>900</v>
      </c>
      <c r="B73" s="337" t="s">
        <v>92</v>
      </c>
      <c r="C73" s="338"/>
      <c r="D73" s="339"/>
      <c r="E73" s="42">
        <v>1058500</v>
      </c>
      <c r="F73" s="42">
        <f>F74+F77</f>
        <v>118998</v>
      </c>
      <c r="G73" s="42">
        <f>G74+G77</f>
        <v>0</v>
      </c>
      <c r="H73" s="9">
        <f aca="true" t="shared" si="1" ref="H73:H85">E73+F73-G73</f>
        <v>1177498</v>
      </c>
    </row>
    <row r="74" spans="1:8" ht="71.25" customHeight="1" thickTop="1">
      <c r="A74" s="39"/>
      <c r="B74" s="94">
        <v>90004</v>
      </c>
      <c r="C74" s="341" t="s">
        <v>419</v>
      </c>
      <c r="D74" s="349"/>
      <c r="E74" s="43">
        <v>292000</v>
      </c>
      <c r="F74" s="43">
        <f>F75+F76</f>
        <v>113398</v>
      </c>
      <c r="G74" s="43">
        <f>G75+G76</f>
        <v>0</v>
      </c>
      <c r="H74" s="113">
        <f t="shared" si="1"/>
        <v>405398</v>
      </c>
    </row>
    <row r="75" spans="1:8" ht="25.5">
      <c r="A75" s="39"/>
      <c r="B75" s="39"/>
      <c r="C75" s="23">
        <v>4210</v>
      </c>
      <c r="D75" s="24" t="s">
        <v>36</v>
      </c>
      <c r="E75" s="25">
        <v>90000</v>
      </c>
      <c r="F75" s="25">
        <v>53398</v>
      </c>
      <c r="G75" s="25"/>
      <c r="H75" s="18">
        <f t="shared" si="1"/>
        <v>143398</v>
      </c>
    </row>
    <row r="76" spans="1:8" ht="12.75">
      <c r="A76" s="39"/>
      <c r="B76" s="39"/>
      <c r="C76" s="23">
        <v>4300</v>
      </c>
      <c r="D76" s="24" t="s">
        <v>30</v>
      </c>
      <c r="E76" s="25">
        <v>99000</v>
      </c>
      <c r="F76" s="25">
        <v>60000</v>
      </c>
      <c r="G76" s="25"/>
      <c r="H76" s="18">
        <f t="shared" si="1"/>
        <v>159000</v>
      </c>
    </row>
    <row r="77" spans="1:8" ht="12.75">
      <c r="A77" s="39"/>
      <c r="B77" s="40">
        <v>90015</v>
      </c>
      <c r="C77" s="335" t="s">
        <v>33</v>
      </c>
      <c r="D77" s="336"/>
      <c r="E77" s="107">
        <v>267000</v>
      </c>
      <c r="F77" s="107">
        <f>F78</f>
        <v>5600</v>
      </c>
      <c r="G77" s="107">
        <f>G78</f>
        <v>0</v>
      </c>
      <c r="H77" s="13">
        <f t="shared" si="1"/>
        <v>272600</v>
      </c>
    </row>
    <row r="78" spans="1:8" ht="51.75" thickBot="1">
      <c r="A78" s="39"/>
      <c r="B78" s="39"/>
      <c r="C78" s="31">
        <v>6050</v>
      </c>
      <c r="D78" s="38" t="s">
        <v>93</v>
      </c>
      <c r="E78" s="114">
        <v>127000</v>
      </c>
      <c r="F78" s="114">
        <v>5600</v>
      </c>
      <c r="G78" s="114"/>
      <c r="H78" s="34">
        <f t="shared" si="1"/>
        <v>132600</v>
      </c>
    </row>
    <row r="79" spans="1:8" ht="25.5" customHeight="1" thickBot="1" thickTop="1">
      <c r="A79" s="26">
        <v>921</v>
      </c>
      <c r="B79" s="340" t="s">
        <v>94</v>
      </c>
      <c r="C79" s="340"/>
      <c r="D79" s="340"/>
      <c r="E79" s="42">
        <v>255000</v>
      </c>
      <c r="F79" s="42">
        <f>F80</f>
        <v>21100</v>
      </c>
      <c r="G79" s="42">
        <f>G80</f>
        <v>1100</v>
      </c>
      <c r="H79" s="9">
        <f t="shared" si="1"/>
        <v>275000</v>
      </c>
    </row>
    <row r="80" spans="1:8" ht="25.5" customHeight="1" thickTop="1">
      <c r="A80" s="39"/>
      <c r="B80" s="94">
        <v>92109</v>
      </c>
      <c r="C80" s="341" t="s">
        <v>34</v>
      </c>
      <c r="D80" s="342"/>
      <c r="E80" s="115">
        <v>77000</v>
      </c>
      <c r="F80" s="115">
        <f>F81+F82</f>
        <v>21100</v>
      </c>
      <c r="G80" s="115">
        <f>G81+G82</f>
        <v>1100</v>
      </c>
      <c r="H80" s="116">
        <f t="shared" si="1"/>
        <v>97000</v>
      </c>
    </row>
    <row r="81" spans="1:8" ht="25.5" customHeight="1">
      <c r="A81" s="39"/>
      <c r="B81" s="39"/>
      <c r="C81" s="31">
        <v>4300</v>
      </c>
      <c r="D81" s="38" t="s">
        <v>30</v>
      </c>
      <c r="E81" s="114">
        <v>25000</v>
      </c>
      <c r="F81" s="114">
        <v>20000</v>
      </c>
      <c r="G81" s="114">
        <v>1100</v>
      </c>
      <c r="H81" s="34">
        <f t="shared" si="1"/>
        <v>43900</v>
      </c>
    </row>
    <row r="82" spans="1:8" ht="25.5" customHeight="1" thickBot="1">
      <c r="A82" s="39"/>
      <c r="B82" s="27"/>
      <c r="C82" s="109">
        <v>4430</v>
      </c>
      <c r="D82" s="77" t="s">
        <v>431</v>
      </c>
      <c r="E82" s="110"/>
      <c r="F82" s="110">
        <v>1100</v>
      </c>
      <c r="G82" s="110"/>
      <c r="H82" s="34">
        <f t="shared" si="1"/>
        <v>1100</v>
      </c>
    </row>
    <row r="83" spans="1:8" ht="14.25" thickBot="1" thickTop="1">
      <c r="A83" s="26">
        <v>926</v>
      </c>
      <c r="B83" s="337" t="s">
        <v>35</v>
      </c>
      <c r="C83" s="338"/>
      <c r="D83" s="339"/>
      <c r="E83" s="42">
        <v>57000</v>
      </c>
      <c r="F83" s="42">
        <f>F84</f>
        <v>10000</v>
      </c>
      <c r="G83" s="42">
        <f>G84</f>
        <v>0</v>
      </c>
      <c r="H83" s="9">
        <f t="shared" si="1"/>
        <v>67000</v>
      </c>
    </row>
    <row r="84" spans="1:8" ht="55.5" customHeight="1" thickTop="1">
      <c r="A84" s="39"/>
      <c r="B84" s="94">
        <v>92695</v>
      </c>
      <c r="C84" s="341" t="s">
        <v>95</v>
      </c>
      <c r="D84" s="342"/>
      <c r="E84" s="115">
        <v>57000</v>
      </c>
      <c r="F84" s="115">
        <f>F85</f>
        <v>10000</v>
      </c>
      <c r="G84" s="115">
        <f>G85</f>
        <v>0</v>
      </c>
      <c r="H84" s="116">
        <f t="shared" si="1"/>
        <v>67000</v>
      </c>
    </row>
    <row r="85" spans="1:8" ht="26.25" thickBot="1">
      <c r="A85" s="39"/>
      <c r="B85" s="27"/>
      <c r="C85" s="23">
        <v>4210</v>
      </c>
      <c r="D85" s="24" t="s">
        <v>36</v>
      </c>
      <c r="E85" s="25">
        <v>20700</v>
      </c>
      <c r="F85" s="25">
        <v>10000</v>
      </c>
      <c r="G85" s="25"/>
      <c r="H85" s="18">
        <f t="shared" si="1"/>
        <v>30700</v>
      </c>
    </row>
    <row r="86" spans="1:8" ht="14.25" thickBot="1" thickTop="1">
      <c r="A86" s="26"/>
      <c r="B86" s="340" t="s">
        <v>37</v>
      </c>
      <c r="C86" s="340"/>
      <c r="D86" s="340"/>
      <c r="E86" s="42">
        <f>E83+E79+E73+E70+E67+E54+E46+E38+E34+E23+E14</f>
        <v>21155987</v>
      </c>
      <c r="F86" s="42">
        <f>F83+F79+F73+F70+F67+F54+F46+F38+F34+F23+F14</f>
        <v>1369462</v>
      </c>
      <c r="G86" s="42">
        <f>G83+G79+G73+G70+G67+G54+G46+G38+G34+G23+G14</f>
        <v>1589999</v>
      </c>
      <c r="H86" s="42">
        <f t="shared" si="0"/>
        <v>20935450</v>
      </c>
    </row>
    <row r="87" spans="1:8" ht="14.25" thickBot="1" thickTop="1">
      <c r="A87" s="44"/>
      <c r="B87" s="350" t="s">
        <v>38</v>
      </c>
      <c r="C87" s="351"/>
      <c r="D87" s="352"/>
      <c r="E87" s="45">
        <v>22055860</v>
      </c>
      <c r="F87" s="45">
        <v>1369462</v>
      </c>
      <c r="G87" s="45">
        <v>1589999</v>
      </c>
      <c r="H87" s="46">
        <f t="shared" si="0"/>
        <v>21835323</v>
      </c>
    </row>
  </sheetData>
  <mergeCells count="42">
    <mergeCell ref="B87:D87"/>
    <mergeCell ref="C68:D68"/>
    <mergeCell ref="B70:D70"/>
    <mergeCell ref="C71:D71"/>
    <mergeCell ref="B86:D86"/>
    <mergeCell ref="C77:D77"/>
    <mergeCell ref="B79:D79"/>
    <mergeCell ref="C80:D80"/>
    <mergeCell ref="B83:D83"/>
    <mergeCell ref="C84:D84"/>
    <mergeCell ref="C74:D74"/>
    <mergeCell ref="C55:D55"/>
    <mergeCell ref="C59:D59"/>
    <mergeCell ref="C62:D62"/>
    <mergeCell ref="B67:D67"/>
    <mergeCell ref="A35:A36"/>
    <mergeCell ref="C35:D35"/>
    <mergeCell ref="B38:D38"/>
    <mergeCell ref="C39:D39"/>
    <mergeCell ref="C19:D19"/>
    <mergeCell ref="B23:D23"/>
    <mergeCell ref="C24:D24"/>
    <mergeCell ref="B34:D34"/>
    <mergeCell ref="A10:H10"/>
    <mergeCell ref="A11:H11"/>
    <mergeCell ref="B14:D14"/>
    <mergeCell ref="C15:D15"/>
    <mergeCell ref="A5:H5"/>
    <mergeCell ref="A6:H6"/>
    <mergeCell ref="A7:H7"/>
    <mergeCell ref="A8:H8"/>
    <mergeCell ref="A1:H1"/>
    <mergeCell ref="A2:H2"/>
    <mergeCell ref="A3:H3"/>
    <mergeCell ref="A4:H4"/>
    <mergeCell ref="C43:D43"/>
    <mergeCell ref="C49:D49"/>
    <mergeCell ref="C52:D52"/>
    <mergeCell ref="B73:D73"/>
    <mergeCell ref="B46:D46"/>
    <mergeCell ref="C47:D47"/>
    <mergeCell ref="B54:D54"/>
  </mergeCells>
  <printOptions/>
  <pageMargins left="0.5905511811023623" right="0.5905511811023623" top="0.984251968503937" bottom="0.984251968503937" header="0.5118110236220472" footer="0.5118110236220472"/>
  <pageSetup firstPageNumber="3" useFirstPageNumber="1" orientation="portrait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28"/>
  <sheetViews>
    <sheetView workbookViewId="0" topLeftCell="A1">
      <selection activeCell="A9" sqref="A9:I9"/>
    </sheetView>
  </sheetViews>
  <sheetFormatPr defaultColWidth="9.00390625" defaultRowHeight="12.75"/>
  <cols>
    <col min="1" max="1" width="3.625" style="0" bestFit="1" customWidth="1"/>
    <col min="2" max="2" width="6.125" style="0" bestFit="1" customWidth="1"/>
    <col min="3" max="3" width="5.625" style="0" customWidth="1"/>
    <col min="4" max="4" width="21.125" style="0" customWidth="1"/>
    <col min="5" max="5" width="7.125" style="0" customWidth="1"/>
    <col min="6" max="6" width="13.00390625" style="0" customWidth="1"/>
    <col min="7" max="7" width="13.375" style="0" customWidth="1"/>
    <col min="8" max="8" width="15.00390625" style="0" customWidth="1"/>
    <col min="9" max="9" width="10.625" style="0" customWidth="1"/>
  </cols>
  <sheetData>
    <row r="1" spans="1:9" ht="12.75">
      <c r="A1" s="285"/>
      <c r="B1" s="285"/>
      <c r="C1" s="285"/>
      <c r="D1" s="285"/>
      <c r="E1" s="285"/>
      <c r="F1" s="285"/>
      <c r="G1" s="285"/>
      <c r="H1" s="293" t="s">
        <v>410</v>
      </c>
      <c r="I1" s="285"/>
    </row>
    <row r="2" spans="1:9" ht="12.75">
      <c r="A2" s="285"/>
      <c r="B2" s="285"/>
      <c r="C2" s="285"/>
      <c r="D2" s="285"/>
      <c r="E2" s="285"/>
      <c r="F2" s="285"/>
      <c r="G2" s="285"/>
      <c r="H2" s="293" t="s">
        <v>424</v>
      </c>
      <c r="I2" s="285"/>
    </row>
    <row r="3" spans="1:9" ht="12.75">
      <c r="A3" s="285"/>
      <c r="B3" s="285"/>
      <c r="C3" s="285"/>
      <c r="D3" s="285"/>
      <c r="E3" s="285"/>
      <c r="F3" s="285"/>
      <c r="G3" s="285"/>
      <c r="H3" s="293" t="s">
        <v>300</v>
      </c>
      <c r="I3" s="285"/>
    </row>
    <row r="4" spans="1:9" ht="12.75">
      <c r="A4" s="285"/>
      <c r="B4" s="285"/>
      <c r="C4" s="285"/>
      <c r="D4" s="285"/>
      <c r="E4" s="285"/>
      <c r="F4" s="285"/>
      <c r="G4" s="285"/>
      <c r="H4" s="293" t="s">
        <v>425</v>
      </c>
      <c r="I4" s="285"/>
    </row>
    <row r="5" spans="1:9" ht="12.75">
      <c r="A5" s="285"/>
      <c r="B5" s="285"/>
      <c r="C5" s="285"/>
      <c r="D5" s="285"/>
      <c r="E5" s="285"/>
      <c r="F5" s="285"/>
      <c r="G5" s="285"/>
      <c r="H5" s="293" t="s">
        <v>98</v>
      </c>
      <c r="I5" s="285"/>
    </row>
    <row r="6" spans="1:9" ht="12.75">
      <c r="A6" s="285"/>
      <c r="B6" s="285"/>
      <c r="C6" s="285"/>
      <c r="D6" s="285"/>
      <c r="E6" s="285"/>
      <c r="F6" s="285"/>
      <c r="G6" s="285"/>
      <c r="H6" s="293" t="s">
        <v>99</v>
      </c>
      <c r="I6" s="285"/>
    </row>
    <row r="7" spans="1:9" ht="12.75">
      <c r="A7" s="285"/>
      <c r="B7" s="285"/>
      <c r="C7" s="285"/>
      <c r="D7" s="285"/>
      <c r="E7" s="285"/>
      <c r="F7" s="285"/>
      <c r="G7" s="285"/>
      <c r="H7" s="285"/>
      <c r="I7" s="285"/>
    </row>
    <row r="8" spans="1:9" ht="15.75">
      <c r="A8" s="353" t="s">
        <v>411</v>
      </c>
      <c r="B8" s="353"/>
      <c r="C8" s="353"/>
      <c r="D8" s="353"/>
      <c r="E8" s="353"/>
      <c r="F8" s="353"/>
      <c r="G8" s="353"/>
      <c r="H8" s="353"/>
      <c r="I8" s="353"/>
    </row>
    <row r="9" spans="1:9" ht="15.75">
      <c r="A9" s="353" t="s">
        <v>412</v>
      </c>
      <c r="B9" s="353"/>
      <c r="C9" s="353"/>
      <c r="D9" s="353"/>
      <c r="E9" s="353"/>
      <c r="F9" s="353"/>
      <c r="G9" s="353"/>
      <c r="H9" s="353"/>
      <c r="I9" s="353"/>
    </row>
    <row r="10" spans="1:9" ht="12.75">
      <c r="A10" s="285"/>
      <c r="B10" s="285"/>
      <c r="C10" s="285"/>
      <c r="D10" s="285"/>
      <c r="E10" s="285"/>
      <c r="F10" s="285"/>
      <c r="G10" s="285"/>
      <c r="H10" s="285"/>
      <c r="I10" s="285"/>
    </row>
    <row r="11" spans="1:9" ht="25.5">
      <c r="A11" s="287" t="s">
        <v>368</v>
      </c>
      <c r="B11" s="287" t="s">
        <v>9</v>
      </c>
      <c r="C11" s="287" t="s">
        <v>41</v>
      </c>
      <c r="D11" s="287" t="s">
        <v>369</v>
      </c>
      <c r="E11" s="287"/>
      <c r="F11" s="287" t="s">
        <v>370</v>
      </c>
      <c r="G11" s="287" t="s">
        <v>371</v>
      </c>
      <c r="H11" s="287" t="s">
        <v>372</v>
      </c>
      <c r="I11" s="287" t="s">
        <v>373</v>
      </c>
    </row>
    <row r="12" spans="1:9" ht="25.5">
      <c r="A12" s="288"/>
      <c r="B12" s="288"/>
      <c r="C12" s="288"/>
      <c r="D12" s="286" t="s">
        <v>374</v>
      </c>
      <c r="E12" s="291" t="s">
        <v>376</v>
      </c>
      <c r="F12" s="13">
        <v>19000</v>
      </c>
      <c r="G12" s="13">
        <v>0</v>
      </c>
      <c r="H12" s="13">
        <v>1074</v>
      </c>
      <c r="I12" s="13">
        <f>F12+G12-H12</f>
        <v>17926</v>
      </c>
    </row>
    <row r="13" spans="1:9" ht="12.75">
      <c r="A13" s="288"/>
      <c r="B13" s="288"/>
      <c r="C13" s="288"/>
      <c r="D13" s="286" t="s">
        <v>375</v>
      </c>
      <c r="E13" s="291" t="s">
        <v>377</v>
      </c>
      <c r="F13" s="13">
        <v>235600</v>
      </c>
      <c r="G13" s="13">
        <f>G14+G15+G16+G17+G18+G19</f>
        <v>1500</v>
      </c>
      <c r="H13" s="13">
        <f>H14+H15+H16+H17+H18+H19</f>
        <v>0</v>
      </c>
      <c r="I13" s="13">
        <f>F13+G13-H13</f>
        <v>237100</v>
      </c>
    </row>
    <row r="14" spans="1:9" ht="25.5">
      <c r="A14" s="288">
        <v>801</v>
      </c>
      <c r="B14" s="288">
        <v>80101</v>
      </c>
      <c r="C14" s="290" t="s">
        <v>378</v>
      </c>
      <c r="D14" s="288" t="s">
        <v>379</v>
      </c>
      <c r="E14" s="292" t="s">
        <v>380</v>
      </c>
      <c r="F14" s="18">
        <v>5000</v>
      </c>
      <c r="G14" s="18"/>
      <c r="H14" s="18"/>
      <c r="I14" s="18">
        <f aca="true" t="shared" si="0" ref="I14:I27">F14+G14-H14</f>
        <v>5000</v>
      </c>
    </row>
    <row r="15" spans="1:9" ht="25.5">
      <c r="A15" s="288">
        <v>801</v>
      </c>
      <c r="B15" s="288">
        <v>80101</v>
      </c>
      <c r="C15" s="290" t="s">
        <v>381</v>
      </c>
      <c r="D15" s="288" t="s">
        <v>382</v>
      </c>
      <c r="E15" s="292" t="s">
        <v>383</v>
      </c>
      <c r="F15" s="18">
        <v>13600</v>
      </c>
      <c r="G15" s="18"/>
      <c r="H15" s="18"/>
      <c r="I15" s="18">
        <f t="shared" si="0"/>
        <v>13600</v>
      </c>
    </row>
    <row r="16" spans="1:9" ht="25.5">
      <c r="A16" s="288">
        <v>801</v>
      </c>
      <c r="B16" s="288">
        <v>80110</v>
      </c>
      <c r="C16" s="290" t="s">
        <v>381</v>
      </c>
      <c r="D16" s="288" t="s">
        <v>382</v>
      </c>
      <c r="E16" s="292" t="s">
        <v>384</v>
      </c>
      <c r="F16" s="18">
        <v>3000</v>
      </c>
      <c r="G16" s="18"/>
      <c r="H16" s="18"/>
      <c r="I16" s="18">
        <f t="shared" si="0"/>
        <v>3000</v>
      </c>
    </row>
    <row r="17" spans="1:9" ht="25.5">
      <c r="A17" s="288">
        <v>801</v>
      </c>
      <c r="B17" s="288">
        <v>80110</v>
      </c>
      <c r="C17" s="290" t="s">
        <v>378</v>
      </c>
      <c r="D17" s="288" t="s">
        <v>379</v>
      </c>
      <c r="E17" s="292" t="s">
        <v>387</v>
      </c>
      <c r="F17" s="18"/>
      <c r="G17" s="18">
        <v>1500</v>
      </c>
      <c r="H17" s="18"/>
      <c r="I17" s="18">
        <f t="shared" si="0"/>
        <v>1500</v>
      </c>
    </row>
    <row r="18" spans="1:9" ht="38.25">
      <c r="A18" s="288">
        <v>854</v>
      </c>
      <c r="B18" s="288">
        <v>85401</v>
      </c>
      <c r="C18" s="290" t="s">
        <v>385</v>
      </c>
      <c r="D18" s="288" t="s">
        <v>386</v>
      </c>
      <c r="E18" s="292" t="s">
        <v>389</v>
      </c>
      <c r="F18" s="18">
        <v>207000</v>
      </c>
      <c r="G18" s="18"/>
      <c r="H18" s="18"/>
      <c r="I18" s="18">
        <f t="shared" si="0"/>
        <v>207000</v>
      </c>
    </row>
    <row r="19" spans="1:9" ht="25.5">
      <c r="A19" s="288">
        <v>854</v>
      </c>
      <c r="B19" s="288">
        <v>85401</v>
      </c>
      <c r="C19" s="290" t="s">
        <v>381</v>
      </c>
      <c r="D19" s="288" t="s">
        <v>388</v>
      </c>
      <c r="E19" s="292" t="s">
        <v>400</v>
      </c>
      <c r="F19" s="18">
        <v>7000</v>
      </c>
      <c r="G19" s="18"/>
      <c r="H19" s="18"/>
      <c r="I19" s="18">
        <f t="shared" si="0"/>
        <v>7000</v>
      </c>
    </row>
    <row r="20" spans="1:9" ht="25.5">
      <c r="A20" s="286"/>
      <c r="B20" s="286"/>
      <c r="C20" s="289"/>
      <c r="D20" s="286" t="s">
        <v>390</v>
      </c>
      <c r="E20" s="291" t="s">
        <v>401</v>
      </c>
      <c r="F20" s="13">
        <v>254600</v>
      </c>
      <c r="G20" s="13"/>
      <c r="H20" s="13"/>
      <c r="I20" s="13">
        <f t="shared" si="0"/>
        <v>254600</v>
      </c>
    </row>
    <row r="21" spans="1:9" ht="12.75">
      <c r="A21" s="288"/>
      <c r="B21" s="288"/>
      <c r="C21" s="290"/>
      <c r="D21" s="286" t="s">
        <v>409</v>
      </c>
      <c r="E21" s="291" t="s">
        <v>402</v>
      </c>
      <c r="F21" s="13">
        <v>254600</v>
      </c>
      <c r="G21" s="13">
        <f>G22+G23+G24+G25+G26</f>
        <v>2500</v>
      </c>
      <c r="H21" s="13">
        <f>H22+H23+H24+H25+H26</f>
        <v>2074</v>
      </c>
      <c r="I21" s="13">
        <f t="shared" si="0"/>
        <v>255026</v>
      </c>
    </row>
    <row r="22" spans="1:9" ht="38.25">
      <c r="A22" s="288">
        <v>801</v>
      </c>
      <c r="B22" s="288">
        <v>80101</v>
      </c>
      <c r="C22" s="290" t="s">
        <v>391</v>
      </c>
      <c r="D22" s="288" t="s">
        <v>392</v>
      </c>
      <c r="E22" s="292" t="s">
        <v>403</v>
      </c>
      <c r="F22" s="18">
        <v>17500</v>
      </c>
      <c r="G22" s="18"/>
      <c r="H22" s="18">
        <v>1000</v>
      </c>
      <c r="I22" s="18">
        <f t="shared" si="0"/>
        <v>16500</v>
      </c>
    </row>
    <row r="23" spans="1:9" ht="25.5">
      <c r="A23" s="288">
        <v>801</v>
      </c>
      <c r="B23" s="288">
        <v>80101</v>
      </c>
      <c r="C23" s="290" t="s">
        <v>393</v>
      </c>
      <c r="D23" s="288" t="s">
        <v>394</v>
      </c>
      <c r="E23" s="292" t="s">
        <v>404</v>
      </c>
      <c r="F23" s="18">
        <v>3000</v>
      </c>
      <c r="G23" s="18"/>
      <c r="H23" s="18"/>
      <c r="I23" s="18">
        <f t="shared" si="0"/>
        <v>3000</v>
      </c>
    </row>
    <row r="24" spans="1:9" ht="12.75">
      <c r="A24" s="288">
        <v>801</v>
      </c>
      <c r="B24" s="288">
        <v>80101</v>
      </c>
      <c r="C24" s="290" t="s">
        <v>395</v>
      </c>
      <c r="D24" s="288" t="s">
        <v>30</v>
      </c>
      <c r="E24" s="292" t="s">
        <v>405</v>
      </c>
      <c r="F24" s="18">
        <v>500</v>
      </c>
      <c r="G24" s="18">
        <v>1000</v>
      </c>
      <c r="H24" s="18"/>
      <c r="I24" s="18">
        <f t="shared" si="0"/>
        <v>1500</v>
      </c>
    </row>
    <row r="25" spans="1:9" ht="25.5">
      <c r="A25" s="288">
        <v>801</v>
      </c>
      <c r="B25" s="288">
        <v>80110</v>
      </c>
      <c r="C25" s="290" t="s">
        <v>391</v>
      </c>
      <c r="D25" s="288" t="s">
        <v>396</v>
      </c>
      <c r="E25" s="292" t="s">
        <v>406</v>
      </c>
      <c r="F25" s="18">
        <v>3600</v>
      </c>
      <c r="G25" s="18">
        <v>1500</v>
      </c>
      <c r="H25" s="18"/>
      <c r="I25" s="18">
        <f t="shared" si="0"/>
        <v>5100</v>
      </c>
    </row>
    <row r="26" spans="1:9" ht="12.75">
      <c r="A26" s="288">
        <v>854</v>
      </c>
      <c r="B26" s="288">
        <v>85401</v>
      </c>
      <c r="C26" s="290" t="s">
        <v>397</v>
      </c>
      <c r="D26" s="288" t="s">
        <v>398</v>
      </c>
      <c r="E26" s="292" t="s">
        <v>407</v>
      </c>
      <c r="F26" s="18">
        <v>230000</v>
      </c>
      <c r="G26" s="18"/>
      <c r="H26" s="18">
        <v>1074</v>
      </c>
      <c r="I26" s="18">
        <f t="shared" si="0"/>
        <v>228926</v>
      </c>
    </row>
    <row r="27" spans="1:9" ht="25.5">
      <c r="A27" s="286"/>
      <c r="B27" s="286"/>
      <c r="C27" s="289"/>
      <c r="D27" s="286" t="s">
        <v>399</v>
      </c>
      <c r="E27" s="291" t="s">
        <v>408</v>
      </c>
      <c r="F27" s="13"/>
      <c r="G27" s="13"/>
      <c r="H27" s="13"/>
      <c r="I27" s="13">
        <f t="shared" si="0"/>
        <v>0</v>
      </c>
    </row>
    <row r="28" spans="1:8" ht="12.75">
      <c r="A28" s="285"/>
      <c r="B28" s="285"/>
      <c r="C28" s="285"/>
      <c r="D28" s="285"/>
      <c r="E28" s="285"/>
      <c r="F28" s="285"/>
      <c r="G28" s="285"/>
      <c r="H28" s="285"/>
    </row>
  </sheetData>
  <mergeCells count="2">
    <mergeCell ref="A8:I8"/>
    <mergeCell ref="A9:I9"/>
  </mergeCells>
  <printOptions/>
  <pageMargins left="0.3937007874015748" right="0.3937007874015748" top="0.984251968503937" bottom="0.984251968503937" header="0.5118110236220472" footer="0.5118110236220472"/>
  <pageSetup firstPageNumber="21" useFirstPageNumber="1" orientation="portrait" paperSize="9" r:id="rId1"/>
  <headerFooter alignWithMargins="0"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19"/>
  <sheetViews>
    <sheetView workbookViewId="0" topLeftCell="A1">
      <selection activeCell="A19" sqref="A19"/>
    </sheetView>
  </sheetViews>
  <sheetFormatPr defaultColWidth="9.00390625" defaultRowHeight="12.75"/>
  <cols>
    <col min="1" max="1" width="4.75390625" style="0" bestFit="1" customWidth="1"/>
    <col min="2" max="2" width="5.875" style="0" bestFit="1" customWidth="1"/>
    <col min="3" max="3" width="9.00390625" style="0" bestFit="1" customWidth="1"/>
    <col min="4" max="4" width="5.625" style="0" bestFit="1" customWidth="1"/>
    <col min="5" max="5" width="29.875" style="0" customWidth="1"/>
    <col min="6" max="6" width="11.25390625" style="0" bestFit="1" customWidth="1"/>
    <col min="7" max="7" width="13.375" style="0" customWidth="1"/>
  </cols>
  <sheetData>
    <row r="1" spans="1:7" ht="15.75">
      <c r="A1" s="267"/>
      <c r="B1" s="267"/>
      <c r="C1" s="267"/>
      <c r="D1" s="267"/>
      <c r="E1" s="267"/>
      <c r="F1" s="355" t="s">
        <v>334</v>
      </c>
      <c r="G1" s="355"/>
    </row>
    <row r="2" spans="1:7" ht="15.75">
      <c r="A2" s="267"/>
      <c r="B2" s="267"/>
      <c r="C2" s="267"/>
      <c r="D2" s="267"/>
      <c r="E2" s="267"/>
      <c r="F2" s="355" t="s">
        <v>424</v>
      </c>
      <c r="G2" s="355"/>
    </row>
    <row r="3" spans="1:7" ht="15.75">
      <c r="A3" s="267"/>
      <c r="B3" s="267"/>
      <c r="C3" s="267"/>
      <c r="D3" s="267"/>
      <c r="E3" s="267"/>
      <c r="F3" s="355" t="s">
        <v>300</v>
      </c>
      <c r="G3" s="355"/>
    </row>
    <row r="4" spans="1:7" ht="15.75">
      <c r="A4" s="267"/>
      <c r="B4" s="267"/>
      <c r="C4" s="267"/>
      <c r="D4" s="267"/>
      <c r="E4" s="267"/>
      <c r="F4" s="355" t="s">
        <v>364</v>
      </c>
      <c r="G4" s="355"/>
    </row>
    <row r="5" spans="1:7" ht="15.75">
      <c r="A5" s="267"/>
      <c r="B5" s="267"/>
      <c r="C5" s="267"/>
      <c r="D5" s="267"/>
      <c r="E5" s="267"/>
      <c r="F5" s="355" t="s">
        <v>335</v>
      </c>
      <c r="G5" s="355"/>
    </row>
    <row r="6" spans="1:7" ht="15.75">
      <c r="A6" s="267"/>
      <c r="B6" s="267"/>
      <c r="C6" s="267"/>
      <c r="D6" s="267"/>
      <c r="E6" s="267"/>
      <c r="F6" s="355" t="s">
        <v>336</v>
      </c>
      <c r="G6" s="355"/>
    </row>
    <row r="7" spans="1:7" ht="15.75">
      <c r="A7" s="267"/>
      <c r="B7" s="267"/>
      <c r="C7" s="267"/>
      <c r="D7" s="267"/>
      <c r="E7" s="267"/>
      <c r="F7" s="356" t="s">
        <v>5</v>
      </c>
      <c r="G7" s="356"/>
    </row>
    <row r="8" spans="1:7" ht="15.75">
      <c r="A8" s="354" t="s">
        <v>5</v>
      </c>
      <c r="B8" s="354"/>
      <c r="C8" s="354"/>
      <c r="D8" s="354"/>
      <c r="E8" s="354"/>
      <c r="F8" s="354"/>
      <c r="G8" s="354"/>
    </row>
    <row r="9" spans="1:7" ht="15.75">
      <c r="A9" s="354" t="s">
        <v>337</v>
      </c>
      <c r="B9" s="354"/>
      <c r="C9" s="354"/>
      <c r="D9" s="354"/>
      <c r="E9" s="354"/>
      <c r="F9" s="354"/>
      <c r="G9" s="354"/>
    </row>
    <row r="10" spans="1:7" ht="15.75">
      <c r="A10" s="267"/>
      <c r="B10" s="267"/>
      <c r="C10" s="267"/>
      <c r="D10" s="267"/>
      <c r="E10" s="267"/>
      <c r="F10" s="267"/>
      <c r="G10" s="267"/>
    </row>
    <row r="11" spans="1:7" ht="31.5">
      <c r="A11" s="268" t="s">
        <v>276</v>
      </c>
      <c r="B11" s="268" t="s">
        <v>169</v>
      </c>
      <c r="C11" s="268" t="s">
        <v>338</v>
      </c>
      <c r="D11" s="268" t="s">
        <v>41</v>
      </c>
      <c r="E11" s="268" t="s">
        <v>339</v>
      </c>
      <c r="F11" s="268" t="s">
        <v>340</v>
      </c>
      <c r="G11" s="268" t="s">
        <v>341</v>
      </c>
    </row>
    <row r="12" spans="1:7" ht="31.5">
      <c r="A12" s="269" t="s">
        <v>118</v>
      </c>
      <c r="B12" s="270" t="s">
        <v>15</v>
      </c>
      <c r="C12" s="270" t="s">
        <v>342</v>
      </c>
      <c r="D12" s="269">
        <v>2660</v>
      </c>
      <c r="E12" s="271" t="s">
        <v>343</v>
      </c>
      <c r="F12" s="272">
        <v>24000</v>
      </c>
      <c r="G12" s="271" t="s">
        <v>344</v>
      </c>
    </row>
    <row r="13" spans="1:7" ht="47.25">
      <c r="A13" s="269" t="s">
        <v>120</v>
      </c>
      <c r="B13" s="270" t="s">
        <v>365</v>
      </c>
      <c r="C13" s="270" t="s">
        <v>366</v>
      </c>
      <c r="D13" s="269">
        <v>6610</v>
      </c>
      <c r="E13" s="271" t="s">
        <v>367</v>
      </c>
      <c r="F13" s="272">
        <v>30000</v>
      </c>
      <c r="G13" s="271" t="s">
        <v>363</v>
      </c>
    </row>
    <row r="14" spans="1:7" ht="47.25">
      <c r="A14" s="273" t="s">
        <v>122</v>
      </c>
      <c r="B14" s="274" t="s">
        <v>345</v>
      </c>
      <c r="C14" s="274" t="s">
        <v>231</v>
      </c>
      <c r="D14" s="274" t="s">
        <v>346</v>
      </c>
      <c r="E14" s="275" t="s">
        <v>347</v>
      </c>
      <c r="F14" s="276">
        <v>110000</v>
      </c>
      <c r="G14" s="275" t="s">
        <v>348</v>
      </c>
    </row>
    <row r="15" spans="1:7" ht="31.5">
      <c r="A15" s="273" t="s">
        <v>147</v>
      </c>
      <c r="B15" s="274" t="s">
        <v>349</v>
      </c>
      <c r="C15" s="274" t="s">
        <v>350</v>
      </c>
      <c r="D15" s="274" t="s">
        <v>351</v>
      </c>
      <c r="E15" s="275" t="s">
        <v>352</v>
      </c>
      <c r="F15" s="276">
        <v>10000</v>
      </c>
      <c r="G15" s="275" t="s">
        <v>353</v>
      </c>
    </row>
    <row r="16" spans="1:7" ht="78.75">
      <c r="A16" s="273" t="s">
        <v>150</v>
      </c>
      <c r="B16" s="274" t="s">
        <v>354</v>
      </c>
      <c r="C16" s="274" t="s">
        <v>355</v>
      </c>
      <c r="D16" s="274" t="s">
        <v>356</v>
      </c>
      <c r="E16" s="275" t="s">
        <v>357</v>
      </c>
      <c r="F16" s="276">
        <v>5000</v>
      </c>
      <c r="G16" s="275" t="s">
        <v>353</v>
      </c>
    </row>
    <row r="17" spans="1:7" ht="63">
      <c r="A17" s="273" t="s">
        <v>155</v>
      </c>
      <c r="B17" s="274" t="s">
        <v>358</v>
      </c>
      <c r="C17" s="274" t="s">
        <v>359</v>
      </c>
      <c r="D17" s="274" t="s">
        <v>360</v>
      </c>
      <c r="E17" s="275" t="s">
        <v>361</v>
      </c>
      <c r="F17" s="276">
        <v>1800</v>
      </c>
      <c r="G17" s="275" t="s">
        <v>353</v>
      </c>
    </row>
    <row r="18" spans="1:7" ht="32.25" thickBot="1">
      <c r="A18" s="277" t="s">
        <v>163</v>
      </c>
      <c r="B18" s="278" t="s">
        <v>358</v>
      </c>
      <c r="C18" s="278" t="s">
        <v>359</v>
      </c>
      <c r="D18" s="278" t="s">
        <v>360</v>
      </c>
      <c r="E18" s="279" t="s">
        <v>362</v>
      </c>
      <c r="F18" s="280">
        <v>28200</v>
      </c>
      <c r="G18" s="279" t="s">
        <v>363</v>
      </c>
    </row>
    <row r="19" spans="1:7" ht="17.25" thickBot="1" thickTop="1">
      <c r="A19" s="281"/>
      <c r="B19" s="282"/>
      <c r="C19" s="282"/>
      <c r="D19" s="282"/>
      <c r="E19" s="283" t="s">
        <v>114</v>
      </c>
      <c r="F19" s="284">
        <f>SUM(F12:F18)</f>
        <v>209000</v>
      </c>
      <c r="G19" s="283"/>
    </row>
    <row r="20" ht="13.5" thickTop="1"/>
  </sheetData>
  <mergeCells count="9">
    <mergeCell ref="F1:G1"/>
    <mergeCell ref="F2:G2"/>
    <mergeCell ref="F3:G3"/>
    <mergeCell ref="F4:G4"/>
    <mergeCell ref="A9:G9"/>
    <mergeCell ref="F5:G5"/>
    <mergeCell ref="F6:G6"/>
    <mergeCell ref="F7:G7"/>
    <mergeCell ref="A8:G8"/>
  </mergeCells>
  <printOptions/>
  <pageMargins left="0.75" right="0.75" top="1" bottom="1" header="0.5" footer="0.5"/>
  <pageSetup firstPageNumber="22" useFirstPageNumber="1" orientation="portrait" paperSize="9" r:id="rId1"/>
  <headerFooter alignWithMargins="0">
    <oddFooter>&amp;CStrona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44"/>
  <sheetViews>
    <sheetView workbookViewId="0" topLeftCell="E1">
      <selection activeCell="L8" sqref="L8"/>
    </sheetView>
  </sheetViews>
  <sheetFormatPr defaultColWidth="9.00390625" defaultRowHeight="12.75"/>
  <cols>
    <col min="1" max="1" width="3.75390625" style="0" bestFit="1" customWidth="1"/>
    <col min="2" max="2" width="17.375" style="0" customWidth="1"/>
    <col min="4" max="4" width="9.875" style="0" customWidth="1"/>
    <col min="5" max="6" width="10.00390625" style="0" customWidth="1"/>
    <col min="14" max="14" width="7.00390625" style="0" customWidth="1"/>
    <col min="15" max="15" width="7.875" style="0" customWidth="1"/>
  </cols>
  <sheetData>
    <row r="1" spans="1:15" ht="15.75">
      <c r="A1" s="122"/>
      <c r="B1" s="122"/>
      <c r="C1" s="122"/>
      <c r="D1" s="122"/>
      <c r="E1" s="122"/>
      <c r="F1" s="122"/>
      <c r="G1" s="317" t="s">
        <v>5</v>
      </c>
      <c r="H1" s="317"/>
      <c r="I1" s="317"/>
      <c r="J1" s="317"/>
      <c r="K1" s="50"/>
      <c r="L1" s="50"/>
      <c r="M1" s="133" t="s">
        <v>299</v>
      </c>
      <c r="N1" s="133"/>
      <c r="O1" s="133"/>
    </row>
    <row r="2" spans="1:15" ht="15.75">
      <c r="A2" s="122"/>
      <c r="B2" s="122"/>
      <c r="C2" s="122"/>
      <c r="D2" s="122"/>
      <c r="E2" s="122"/>
      <c r="F2" s="122"/>
      <c r="G2" s="317" t="s">
        <v>5</v>
      </c>
      <c r="H2" s="317"/>
      <c r="I2" s="317"/>
      <c r="J2" s="317"/>
      <c r="K2" s="50"/>
      <c r="L2" s="50"/>
      <c r="M2" s="133" t="s">
        <v>424</v>
      </c>
      <c r="N2" s="133"/>
      <c r="O2" s="133"/>
    </row>
    <row r="3" spans="1:15" ht="15.75">
      <c r="A3" s="122"/>
      <c r="B3" s="122"/>
      <c r="C3" s="122"/>
      <c r="D3" s="122"/>
      <c r="E3" s="122"/>
      <c r="F3" s="122"/>
      <c r="G3" s="317" t="s">
        <v>5</v>
      </c>
      <c r="H3" s="317"/>
      <c r="I3" s="317"/>
      <c r="J3" s="317"/>
      <c r="K3" s="50"/>
      <c r="L3" s="50"/>
      <c r="M3" s="133" t="s">
        <v>300</v>
      </c>
      <c r="N3" s="133"/>
      <c r="O3" s="133"/>
    </row>
    <row r="4" spans="1:15" ht="15.75">
      <c r="A4" s="122"/>
      <c r="B4" s="122"/>
      <c r="C4" s="122"/>
      <c r="D4" s="122"/>
      <c r="E4" s="122"/>
      <c r="F4" s="122"/>
      <c r="G4" s="317" t="s">
        <v>5</v>
      </c>
      <c r="H4" s="317"/>
      <c r="I4" s="317"/>
      <c r="J4" s="317"/>
      <c r="K4" s="50"/>
      <c r="L4" s="50"/>
      <c r="M4" s="133" t="s">
        <v>156</v>
      </c>
      <c r="N4" s="133"/>
      <c r="O4" s="133"/>
    </row>
    <row r="5" spans="1:15" ht="15.75">
      <c r="A5" s="122"/>
      <c r="B5" s="122"/>
      <c r="C5" s="122"/>
      <c r="D5" s="122"/>
      <c r="E5" s="122"/>
      <c r="F5" s="122"/>
      <c r="G5" s="317" t="s">
        <v>5</v>
      </c>
      <c r="H5" s="317"/>
      <c r="I5" s="317"/>
      <c r="J5" s="317"/>
      <c r="K5" s="50"/>
      <c r="L5" s="50"/>
      <c r="M5" s="133" t="s">
        <v>98</v>
      </c>
      <c r="N5" s="133"/>
      <c r="O5" s="133"/>
    </row>
    <row r="6" spans="1:15" ht="15.75">
      <c r="A6" s="122"/>
      <c r="B6" s="122"/>
      <c r="C6" s="122"/>
      <c r="D6" s="122"/>
      <c r="E6" s="122"/>
      <c r="F6" s="122"/>
      <c r="G6" s="122"/>
      <c r="H6" s="122"/>
      <c r="I6" s="122"/>
      <c r="J6" s="50"/>
      <c r="K6" s="50"/>
      <c r="L6" s="50"/>
      <c r="M6" s="133" t="s">
        <v>301</v>
      </c>
      <c r="N6" s="133"/>
      <c r="O6" s="133"/>
    </row>
    <row r="7" spans="1:15" ht="15.75">
      <c r="A7" s="122"/>
      <c r="B7" s="122"/>
      <c r="C7" s="122"/>
      <c r="D7" s="122"/>
      <c r="E7" s="122"/>
      <c r="F7" s="122"/>
      <c r="G7" s="122"/>
      <c r="H7" s="122"/>
      <c r="I7" s="122"/>
      <c r="J7" s="50"/>
      <c r="K7" s="50"/>
      <c r="L7" s="50"/>
      <c r="M7" s="50"/>
      <c r="N7" s="50"/>
      <c r="O7" s="50"/>
    </row>
    <row r="8" spans="1:15" ht="15.75">
      <c r="A8" s="318" t="s">
        <v>5</v>
      </c>
      <c r="B8" s="318"/>
      <c r="C8" s="318"/>
      <c r="D8" s="318"/>
      <c r="E8" s="318"/>
      <c r="F8" s="318"/>
      <c r="G8" s="318"/>
      <c r="H8" s="318"/>
      <c r="I8" s="318"/>
      <c r="J8" s="50"/>
      <c r="K8" s="50"/>
      <c r="L8" s="50"/>
      <c r="M8" s="50"/>
      <c r="N8" s="50"/>
      <c r="O8" s="50"/>
    </row>
    <row r="9" spans="1:15" ht="15.75">
      <c r="A9" s="318" t="s">
        <v>302</v>
      </c>
      <c r="B9" s="318"/>
      <c r="C9" s="318"/>
      <c r="D9" s="318"/>
      <c r="E9" s="318"/>
      <c r="F9" s="318"/>
      <c r="G9" s="318"/>
      <c r="H9" s="318"/>
      <c r="I9" s="318"/>
      <c r="J9" s="318"/>
      <c r="K9" s="318"/>
      <c r="L9" s="318"/>
      <c r="M9" s="318"/>
      <c r="N9" s="318"/>
      <c r="O9" s="318"/>
    </row>
    <row r="10" spans="1:15" ht="15.75">
      <c r="A10" s="122"/>
      <c r="B10" s="122"/>
      <c r="C10" s="122"/>
      <c r="D10" s="122"/>
      <c r="E10" s="122"/>
      <c r="F10" s="122"/>
      <c r="G10" s="122"/>
      <c r="H10" s="122"/>
      <c r="I10" s="122"/>
      <c r="J10" s="50"/>
      <c r="K10" s="50"/>
      <c r="L10" s="50"/>
      <c r="M10" s="50"/>
      <c r="N10" s="50"/>
      <c r="O10" s="50"/>
    </row>
    <row r="11" spans="1:15" ht="12.75">
      <c r="A11" s="357" t="s">
        <v>303</v>
      </c>
      <c r="B11" s="357" t="s">
        <v>304</v>
      </c>
      <c r="C11" s="359" t="s">
        <v>305</v>
      </c>
      <c r="D11" s="360"/>
      <c r="E11" s="360"/>
      <c r="F11" s="360"/>
      <c r="G11" s="360"/>
      <c r="H11" s="360"/>
      <c r="I11" s="360"/>
      <c r="J11" s="360"/>
      <c r="K11" s="360"/>
      <c r="L11" s="360"/>
      <c r="M11" s="360"/>
      <c r="N11" s="360"/>
      <c r="O11" s="361"/>
    </row>
    <row r="12" spans="1:15" ht="12.75">
      <c r="A12" s="358"/>
      <c r="B12" s="358"/>
      <c r="C12" s="254">
        <v>2005</v>
      </c>
      <c r="D12" s="254">
        <v>2006</v>
      </c>
      <c r="E12" s="254">
        <v>2007</v>
      </c>
      <c r="F12" s="254">
        <v>2008</v>
      </c>
      <c r="G12" s="254">
        <v>2009</v>
      </c>
      <c r="H12" s="254">
        <v>2010</v>
      </c>
      <c r="I12" s="254">
        <v>2011</v>
      </c>
      <c r="J12" s="255">
        <v>2012</v>
      </c>
      <c r="K12" s="254">
        <v>2013</v>
      </c>
      <c r="L12" s="254">
        <v>2014</v>
      </c>
      <c r="M12" s="254">
        <v>2015</v>
      </c>
      <c r="N12" s="254">
        <v>2016</v>
      </c>
      <c r="O12" s="254">
        <v>2017</v>
      </c>
    </row>
    <row r="13" spans="1:15" ht="12.75">
      <c r="A13" s="240" t="s">
        <v>118</v>
      </c>
      <c r="B13" s="240" t="s">
        <v>306</v>
      </c>
      <c r="C13" s="241"/>
      <c r="D13" s="241"/>
      <c r="E13" s="241"/>
      <c r="F13" s="241"/>
      <c r="G13" s="241"/>
      <c r="H13" s="241"/>
      <c r="I13" s="241"/>
      <c r="J13" s="256"/>
      <c r="K13" s="257"/>
      <c r="L13" s="257"/>
      <c r="M13" s="257"/>
      <c r="N13" s="257"/>
      <c r="O13" s="257"/>
    </row>
    <row r="14" spans="1:15" ht="24">
      <c r="A14" s="242"/>
      <c r="B14" s="240" t="s">
        <v>307</v>
      </c>
      <c r="C14" s="241">
        <v>0</v>
      </c>
      <c r="D14" s="241">
        <v>465000</v>
      </c>
      <c r="E14" s="241">
        <v>280000</v>
      </c>
      <c r="F14" s="241">
        <v>285000</v>
      </c>
      <c r="G14" s="241">
        <v>285000</v>
      </c>
      <c r="H14" s="241">
        <v>157864</v>
      </c>
      <c r="I14" s="241">
        <v>130000</v>
      </c>
      <c r="J14" s="256"/>
      <c r="K14" s="257"/>
      <c r="L14" s="257"/>
      <c r="M14" s="257"/>
      <c r="N14" s="257"/>
      <c r="O14" s="257"/>
    </row>
    <row r="15" spans="1:15" ht="36">
      <c r="A15" s="243"/>
      <c r="B15" s="240" t="s">
        <v>308</v>
      </c>
      <c r="C15" s="241">
        <v>0</v>
      </c>
      <c r="D15" s="241">
        <v>0</v>
      </c>
      <c r="E15" s="241">
        <v>50000</v>
      </c>
      <c r="F15" s="241">
        <v>90000</v>
      </c>
      <c r="G15" s="241">
        <v>90000</v>
      </c>
      <c r="H15" s="241">
        <v>90000</v>
      </c>
      <c r="I15" s="241">
        <v>90000</v>
      </c>
      <c r="J15" s="256">
        <v>90000</v>
      </c>
      <c r="K15" s="256">
        <v>50000</v>
      </c>
      <c r="L15" s="257"/>
      <c r="M15" s="257"/>
      <c r="N15" s="257"/>
      <c r="O15" s="257"/>
    </row>
    <row r="16" spans="1:15" ht="36">
      <c r="A16" s="243"/>
      <c r="B16" s="240" t="s">
        <v>309</v>
      </c>
      <c r="C16" s="241">
        <v>0</v>
      </c>
      <c r="D16" s="241">
        <v>0</v>
      </c>
      <c r="E16" s="241">
        <v>5000</v>
      </c>
      <c r="F16" s="241">
        <v>10000</v>
      </c>
      <c r="G16" s="241">
        <v>10000</v>
      </c>
      <c r="H16" s="241">
        <v>10000</v>
      </c>
      <c r="I16" s="241">
        <v>10000</v>
      </c>
      <c r="J16" s="256">
        <v>5000</v>
      </c>
      <c r="K16" s="257"/>
      <c r="L16" s="257"/>
      <c r="M16" s="257"/>
      <c r="N16" s="257"/>
      <c r="O16" s="257"/>
    </row>
    <row r="17" spans="1:15" ht="36">
      <c r="A17" s="243"/>
      <c r="B17" s="240" t="s">
        <v>310</v>
      </c>
      <c r="C17" s="241">
        <v>0</v>
      </c>
      <c r="D17" s="241">
        <v>0</v>
      </c>
      <c r="E17" s="241">
        <v>80000</v>
      </c>
      <c r="F17" s="241">
        <v>80000</v>
      </c>
      <c r="G17" s="241">
        <v>80000</v>
      </c>
      <c r="H17" s="241">
        <v>80000</v>
      </c>
      <c r="I17" s="241">
        <v>80000</v>
      </c>
      <c r="J17" s="256">
        <v>100000</v>
      </c>
      <c r="K17" s="256">
        <v>100000</v>
      </c>
      <c r="L17" s="256">
        <v>100000</v>
      </c>
      <c r="M17" s="256">
        <v>102389</v>
      </c>
      <c r="N17" s="257"/>
      <c r="O17" s="257"/>
    </row>
    <row r="18" spans="1:15" ht="48">
      <c r="A18" s="243"/>
      <c r="B18" s="240" t="s">
        <v>417</v>
      </c>
      <c r="C18" s="241"/>
      <c r="D18" s="241"/>
      <c r="E18" s="241">
        <v>10000</v>
      </c>
      <c r="F18" s="241">
        <v>10000</v>
      </c>
      <c r="G18" s="241">
        <v>40000</v>
      </c>
      <c r="H18" s="241">
        <v>50000</v>
      </c>
      <c r="I18" s="241">
        <v>70000</v>
      </c>
      <c r="J18" s="256"/>
      <c r="K18" s="256"/>
      <c r="L18" s="256"/>
      <c r="M18" s="256"/>
      <c r="N18" s="257"/>
      <c r="O18" s="257"/>
    </row>
    <row r="19" spans="1:15" ht="12.75">
      <c r="A19" s="243"/>
      <c r="B19" s="240" t="s">
        <v>311</v>
      </c>
      <c r="C19" s="241"/>
      <c r="D19" s="241"/>
      <c r="E19" s="241"/>
      <c r="F19" s="241"/>
      <c r="G19" s="241"/>
      <c r="H19" s="241"/>
      <c r="I19" s="241"/>
      <c r="J19" s="256"/>
      <c r="K19" s="256"/>
      <c r="L19" s="256"/>
      <c r="M19" s="256"/>
      <c r="N19" s="257"/>
      <c r="O19" s="257"/>
    </row>
    <row r="20" spans="1:15" ht="12.75">
      <c r="A20" s="243"/>
      <c r="B20" s="248" t="s">
        <v>312</v>
      </c>
      <c r="C20" s="258">
        <f>SUM(C14:C17)</f>
        <v>0</v>
      </c>
      <c r="D20" s="258">
        <f aca="true" t="shared" si="0" ref="D20:O20">SUM(D14:D17)</f>
        <v>465000</v>
      </c>
      <c r="E20" s="258">
        <f>SUM(E14:E18)</f>
        <v>425000</v>
      </c>
      <c r="F20" s="258">
        <f>SUM(F14:F18)</f>
        <v>475000</v>
      </c>
      <c r="G20" s="258">
        <f>SUM(G14:G18)</f>
        <v>505000</v>
      </c>
      <c r="H20" s="258">
        <f>SUM(H14:H18)</f>
        <v>387864</v>
      </c>
      <c r="I20" s="258">
        <f>SUM(I14:I18)</f>
        <v>380000</v>
      </c>
      <c r="J20" s="258">
        <f t="shared" si="0"/>
        <v>195000</v>
      </c>
      <c r="K20" s="258">
        <f t="shared" si="0"/>
        <v>150000</v>
      </c>
      <c r="L20" s="258">
        <f t="shared" si="0"/>
        <v>100000</v>
      </c>
      <c r="M20" s="258">
        <f t="shared" si="0"/>
        <v>102389</v>
      </c>
      <c r="N20" s="258">
        <f t="shared" si="0"/>
        <v>0</v>
      </c>
      <c r="O20" s="258">
        <f t="shared" si="0"/>
        <v>0</v>
      </c>
    </row>
    <row r="21" spans="1:15" ht="12.75">
      <c r="A21" s="243"/>
      <c r="B21" s="240" t="s">
        <v>313</v>
      </c>
      <c r="C21" s="241"/>
      <c r="D21" s="241"/>
      <c r="E21" s="241"/>
      <c r="F21" s="241" t="s">
        <v>5</v>
      </c>
      <c r="G21" s="241" t="s">
        <v>5</v>
      </c>
      <c r="H21" s="241" t="s">
        <v>5</v>
      </c>
      <c r="I21" s="241" t="s">
        <v>5</v>
      </c>
      <c r="J21" s="256" t="s">
        <v>5</v>
      </c>
      <c r="K21" s="241" t="s">
        <v>5</v>
      </c>
      <c r="L21" s="241" t="s">
        <v>5</v>
      </c>
      <c r="M21" s="241" t="s">
        <v>5</v>
      </c>
      <c r="N21" s="241" t="s">
        <v>5</v>
      </c>
      <c r="O21" s="241" t="s">
        <v>5</v>
      </c>
    </row>
    <row r="22" spans="1:15" ht="12.75">
      <c r="A22" s="240" t="s">
        <v>120</v>
      </c>
      <c r="B22" s="240" t="s">
        <v>314</v>
      </c>
      <c r="C22" s="241"/>
      <c r="D22" s="241"/>
      <c r="E22" s="241"/>
      <c r="F22" s="241"/>
      <c r="G22" s="241"/>
      <c r="H22" s="241"/>
      <c r="I22" s="241"/>
      <c r="J22" s="256"/>
      <c r="K22" s="257"/>
      <c r="L22" s="257"/>
      <c r="M22" s="257"/>
      <c r="N22" s="257"/>
      <c r="O22" s="257"/>
    </row>
    <row r="23" spans="1:15" ht="30.75" customHeight="1">
      <c r="A23" s="242"/>
      <c r="B23" s="240" t="s">
        <v>315</v>
      </c>
      <c r="C23" s="241">
        <v>0</v>
      </c>
      <c r="D23" s="241"/>
      <c r="E23" s="241"/>
      <c r="F23" s="241"/>
      <c r="G23" s="241"/>
      <c r="H23" s="241"/>
      <c r="I23" s="241"/>
      <c r="J23" s="256"/>
      <c r="K23" s="257"/>
      <c r="L23" s="257"/>
      <c r="M23" s="257"/>
      <c r="N23" s="257"/>
      <c r="O23" s="257"/>
    </row>
    <row r="24" spans="1:15" ht="12.75">
      <c r="A24" s="357" t="s">
        <v>303</v>
      </c>
      <c r="B24" s="357" t="s">
        <v>304</v>
      </c>
      <c r="C24" s="359" t="s">
        <v>305</v>
      </c>
      <c r="D24" s="360"/>
      <c r="E24" s="360"/>
      <c r="F24" s="360"/>
      <c r="G24" s="360"/>
      <c r="H24" s="360"/>
      <c r="I24" s="360"/>
      <c r="J24" s="360"/>
      <c r="K24" s="360"/>
      <c r="L24" s="360"/>
      <c r="M24" s="360"/>
      <c r="N24" s="360"/>
      <c r="O24" s="361"/>
    </row>
    <row r="25" spans="1:15" ht="12.75">
      <c r="A25" s="358"/>
      <c r="B25" s="358"/>
      <c r="C25" s="254">
        <v>2005</v>
      </c>
      <c r="D25" s="254">
        <v>2006</v>
      </c>
      <c r="E25" s="254">
        <v>2007</v>
      </c>
      <c r="F25" s="254">
        <v>2008</v>
      </c>
      <c r="G25" s="254">
        <v>2009</v>
      </c>
      <c r="H25" s="254">
        <v>2010</v>
      </c>
      <c r="I25" s="254">
        <v>2011</v>
      </c>
      <c r="J25" s="255">
        <v>2012</v>
      </c>
      <c r="K25" s="254">
        <v>2013</v>
      </c>
      <c r="L25" s="254">
        <v>2014</v>
      </c>
      <c r="M25" s="254">
        <v>2015</v>
      </c>
      <c r="N25" s="254">
        <v>2016</v>
      </c>
      <c r="O25" s="254">
        <v>2017</v>
      </c>
    </row>
    <row r="26" spans="1:15" ht="24">
      <c r="A26" s="259"/>
      <c r="B26" s="240" t="s">
        <v>316</v>
      </c>
      <c r="C26" s="241">
        <v>0</v>
      </c>
      <c r="D26" s="241">
        <v>307500</v>
      </c>
      <c r="E26" s="241">
        <v>339500</v>
      </c>
      <c r="F26" s="241">
        <v>184343</v>
      </c>
      <c r="G26" s="241">
        <v>62000</v>
      </c>
      <c r="H26" s="241">
        <v>62000</v>
      </c>
      <c r="I26" s="241">
        <v>62000</v>
      </c>
      <c r="J26" s="256"/>
      <c r="K26" s="257"/>
      <c r="L26" s="257"/>
      <c r="M26" s="257"/>
      <c r="N26" s="257"/>
      <c r="O26" s="257"/>
    </row>
    <row r="27" spans="1:15" ht="29.25" customHeight="1">
      <c r="A27" s="259"/>
      <c r="B27" s="240" t="s">
        <v>317</v>
      </c>
      <c r="C27" s="241">
        <v>0</v>
      </c>
      <c r="D27" s="241">
        <v>0</v>
      </c>
      <c r="E27" s="241">
        <v>0</v>
      </c>
      <c r="F27" s="241">
        <v>0</v>
      </c>
      <c r="G27" s="241">
        <v>0</v>
      </c>
      <c r="H27" s="241">
        <v>0</v>
      </c>
      <c r="I27" s="241"/>
      <c r="J27" s="256"/>
      <c r="K27" s="257"/>
      <c r="L27" s="257"/>
      <c r="M27" s="257"/>
      <c r="N27" s="257"/>
      <c r="O27" s="257"/>
    </row>
    <row r="28" spans="1:15" ht="24">
      <c r="A28" s="259"/>
      <c r="B28" s="240" t="s">
        <v>318</v>
      </c>
      <c r="C28" s="241">
        <v>0</v>
      </c>
      <c r="D28" s="241">
        <v>0</v>
      </c>
      <c r="E28" s="241">
        <v>0</v>
      </c>
      <c r="F28" s="241">
        <v>0</v>
      </c>
      <c r="G28" s="241">
        <v>0</v>
      </c>
      <c r="H28" s="241">
        <v>0</v>
      </c>
      <c r="I28" s="241">
        <v>0</v>
      </c>
      <c r="J28" s="256">
        <v>0</v>
      </c>
      <c r="K28" s="257"/>
      <c r="L28" s="257"/>
      <c r="M28" s="257"/>
      <c r="N28" s="257"/>
      <c r="O28" s="257"/>
    </row>
    <row r="29" spans="1:15" ht="36" customHeight="1">
      <c r="A29" s="259"/>
      <c r="B29" s="244" t="s">
        <v>319</v>
      </c>
      <c r="C29" s="245"/>
      <c r="D29" s="245">
        <v>0</v>
      </c>
      <c r="E29" s="245">
        <v>90000</v>
      </c>
      <c r="F29" s="245">
        <v>114000</v>
      </c>
      <c r="G29" s="245">
        <v>114000</v>
      </c>
      <c r="H29" s="245">
        <v>114000</v>
      </c>
      <c r="I29" s="245">
        <v>114000</v>
      </c>
      <c r="J29" s="260"/>
      <c r="K29" s="261"/>
      <c r="L29" s="261"/>
      <c r="M29" s="261"/>
      <c r="N29" s="261"/>
      <c r="O29" s="261"/>
    </row>
    <row r="30" spans="1:15" ht="12.75">
      <c r="A30" s="259"/>
      <c r="B30" s="252" t="s">
        <v>332</v>
      </c>
      <c r="C30" s="253"/>
      <c r="D30" s="253">
        <v>0</v>
      </c>
      <c r="E30" s="253">
        <v>54000</v>
      </c>
      <c r="F30" s="253">
        <v>54000</v>
      </c>
      <c r="G30" s="253">
        <v>54000</v>
      </c>
      <c r="H30" s="253">
        <v>54000</v>
      </c>
      <c r="I30" s="253">
        <v>54000</v>
      </c>
      <c r="J30" s="262"/>
      <c r="K30" s="263"/>
      <c r="L30" s="263"/>
      <c r="M30" s="263"/>
      <c r="N30" s="263"/>
      <c r="O30" s="263"/>
    </row>
    <row r="31" spans="1:15" ht="12.75">
      <c r="A31" s="259"/>
      <c r="B31" s="252" t="s">
        <v>333</v>
      </c>
      <c r="C31" s="253"/>
      <c r="D31" s="253">
        <v>0</v>
      </c>
      <c r="E31" s="253">
        <v>36000</v>
      </c>
      <c r="F31" s="253">
        <v>60000</v>
      </c>
      <c r="G31" s="253">
        <v>60000</v>
      </c>
      <c r="H31" s="253">
        <v>60000</v>
      </c>
      <c r="I31" s="253">
        <v>60000</v>
      </c>
      <c r="J31" s="262"/>
      <c r="K31" s="263"/>
      <c r="L31" s="263"/>
      <c r="M31" s="263"/>
      <c r="N31" s="263"/>
      <c r="O31" s="263"/>
    </row>
    <row r="32" spans="1:15" ht="12.75">
      <c r="A32" s="259"/>
      <c r="B32" s="246" t="s">
        <v>320</v>
      </c>
      <c r="C32" s="247"/>
      <c r="D32" s="247">
        <v>0</v>
      </c>
      <c r="E32" s="247">
        <v>17000</v>
      </c>
      <c r="F32" s="247">
        <v>54000</v>
      </c>
      <c r="G32" s="247">
        <v>54000</v>
      </c>
      <c r="H32" s="247">
        <v>54000</v>
      </c>
      <c r="I32" s="247">
        <v>54000</v>
      </c>
      <c r="J32" s="264">
        <v>17000</v>
      </c>
      <c r="K32" s="265"/>
      <c r="L32" s="265"/>
      <c r="M32" s="265"/>
      <c r="N32" s="265"/>
      <c r="O32" s="265"/>
    </row>
    <row r="33" spans="1:15" ht="24">
      <c r="A33" s="259"/>
      <c r="B33" s="246" t="s">
        <v>321</v>
      </c>
      <c r="C33" s="247"/>
      <c r="D33" s="247"/>
      <c r="E33" s="247">
        <v>0</v>
      </c>
      <c r="F33" s="247"/>
      <c r="G33" s="247"/>
      <c r="H33" s="247"/>
      <c r="I33" s="247"/>
      <c r="J33" s="264"/>
      <c r="K33" s="265"/>
      <c r="L33" s="265"/>
      <c r="M33" s="265"/>
      <c r="N33" s="265"/>
      <c r="O33" s="265"/>
    </row>
    <row r="34" spans="1:15" ht="12.75">
      <c r="A34" s="266"/>
      <c r="B34" s="248" t="s">
        <v>322</v>
      </c>
      <c r="C34" s="258">
        <f aca="true" t="shared" si="1" ref="C34:O34">C33+C32+C29+C28+C27+C26+C23</f>
        <v>0</v>
      </c>
      <c r="D34" s="258">
        <f t="shared" si="1"/>
        <v>307500</v>
      </c>
      <c r="E34" s="258">
        <f t="shared" si="1"/>
        <v>446500</v>
      </c>
      <c r="F34" s="258">
        <f t="shared" si="1"/>
        <v>352343</v>
      </c>
      <c r="G34" s="258">
        <f t="shared" si="1"/>
        <v>230000</v>
      </c>
      <c r="H34" s="258">
        <f t="shared" si="1"/>
        <v>230000</v>
      </c>
      <c r="I34" s="258">
        <f t="shared" si="1"/>
        <v>230000</v>
      </c>
      <c r="J34" s="258">
        <f t="shared" si="1"/>
        <v>17000</v>
      </c>
      <c r="K34" s="258">
        <f t="shared" si="1"/>
        <v>0</v>
      </c>
      <c r="L34" s="258">
        <f t="shared" si="1"/>
        <v>0</v>
      </c>
      <c r="M34" s="258">
        <f t="shared" si="1"/>
        <v>0</v>
      </c>
      <c r="N34" s="258">
        <f t="shared" si="1"/>
        <v>0</v>
      </c>
      <c r="O34" s="258">
        <f t="shared" si="1"/>
        <v>0</v>
      </c>
    </row>
    <row r="35" spans="1:15" ht="36">
      <c r="A35" s="240" t="s">
        <v>122</v>
      </c>
      <c r="B35" s="240" t="s">
        <v>323</v>
      </c>
      <c r="C35" s="241"/>
      <c r="D35" s="241"/>
      <c r="E35" s="241"/>
      <c r="F35" s="241"/>
      <c r="G35" s="241"/>
      <c r="H35" s="241"/>
      <c r="I35" s="241"/>
      <c r="J35" s="256"/>
      <c r="K35" s="257"/>
      <c r="L35" s="257"/>
      <c r="M35" s="257"/>
      <c r="N35" s="257"/>
      <c r="O35" s="257"/>
    </row>
    <row r="36" spans="1:15" ht="72">
      <c r="A36" s="240" t="s">
        <v>147</v>
      </c>
      <c r="B36" s="240" t="s">
        <v>324</v>
      </c>
      <c r="C36" s="241"/>
      <c r="D36" s="241"/>
      <c r="E36" s="241"/>
      <c r="F36" s="241"/>
      <c r="G36" s="241"/>
      <c r="H36" s="241"/>
      <c r="I36" s="241"/>
      <c r="J36" s="256"/>
      <c r="K36" s="257"/>
      <c r="L36" s="257"/>
      <c r="M36" s="257"/>
      <c r="N36" s="257"/>
      <c r="O36" s="257"/>
    </row>
    <row r="37" spans="1:15" ht="24">
      <c r="A37" s="248" t="s">
        <v>150</v>
      </c>
      <c r="B37" s="248" t="s">
        <v>325</v>
      </c>
      <c r="C37" s="258">
        <f aca="true" t="shared" si="2" ref="C37:O37">C34+C20</f>
        <v>0</v>
      </c>
      <c r="D37" s="258">
        <f t="shared" si="2"/>
        <v>772500</v>
      </c>
      <c r="E37" s="258">
        <f t="shared" si="2"/>
        <v>871500</v>
      </c>
      <c r="F37" s="258">
        <f t="shared" si="2"/>
        <v>827343</v>
      </c>
      <c r="G37" s="258">
        <f t="shared" si="2"/>
        <v>735000</v>
      </c>
      <c r="H37" s="258">
        <f t="shared" si="2"/>
        <v>617864</v>
      </c>
      <c r="I37" s="258">
        <f t="shared" si="2"/>
        <v>610000</v>
      </c>
      <c r="J37" s="258">
        <f t="shared" si="2"/>
        <v>212000</v>
      </c>
      <c r="K37" s="258">
        <f t="shared" si="2"/>
        <v>150000</v>
      </c>
      <c r="L37" s="258">
        <f t="shared" si="2"/>
        <v>100000</v>
      </c>
      <c r="M37" s="258">
        <f t="shared" si="2"/>
        <v>102389</v>
      </c>
      <c r="N37" s="258">
        <f t="shared" si="2"/>
        <v>0</v>
      </c>
      <c r="O37" s="258">
        <f t="shared" si="2"/>
        <v>0</v>
      </c>
    </row>
    <row r="38" spans="1:15" ht="12.75">
      <c r="A38" s="240" t="s">
        <v>155</v>
      </c>
      <c r="B38" s="240" t="s">
        <v>326</v>
      </c>
      <c r="C38" s="241"/>
      <c r="D38" s="241"/>
      <c r="E38" s="241"/>
      <c r="F38" s="241"/>
      <c r="G38" s="241"/>
      <c r="H38" s="241"/>
      <c r="I38" s="241"/>
      <c r="J38" s="256"/>
      <c r="K38" s="256"/>
      <c r="L38" s="256"/>
      <c r="M38" s="256"/>
      <c r="N38" s="256"/>
      <c r="O38" s="256"/>
    </row>
    <row r="39" spans="1:15" ht="12.75">
      <c r="A39" s="240" t="s">
        <v>163</v>
      </c>
      <c r="B39" s="240" t="s">
        <v>327</v>
      </c>
      <c r="C39" s="241">
        <v>0</v>
      </c>
      <c r="D39" s="241">
        <v>150000</v>
      </c>
      <c r="E39" s="241">
        <v>250000</v>
      </c>
      <c r="F39" s="241">
        <v>180000</v>
      </c>
      <c r="G39" s="241">
        <v>120000</v>
      </c>
      <c r="H39" s="241">
        <v>80000</v>
      </c>
      <c r="I39" s="241">
        <v>40000</v>
      </c>
      <c r="J39" s="256">
        <v>25000</v>
      </c>
      <c r="K39" s="256">
        <v>14000</v>
      </c>
      <c r="L39" s="256">
        <v>70000</v>
      </c>
      <c r="M39" s="256">
        <v>30000</v>
      </c>
      <c r="N39" s="256">
        <v>0</v>
      </c>
      <c r="O39" s="256">
        <v>0</v>
      </c>
    </row>
    <row r="40" spans="1:15" ht="12.75">
      <c r="A40" s="248" t="s">
        <v>297</v>
      </c>
      <c r="B40" s="248" t="s">
        <v>328</v>
      </c>
      <c r="C40" s="258">
        <f aca="true" t="shared" si="3" ref="C40:J40">C37+C39</f>
        <v>0</v>
      </c>
      <c r="D40" s="258">
        <f t="shared" si="3"/>
        <v>922500</v>
      </c>
      <c r="E40" s="258">
        <f t="shared" si="3"/>
        <v>1121500</v>
      </c>
      <c r="F40" s="258">
        <f t="shared" si="3"/>
        <v>1007343</v>
      </c>
      <c r="G40" s="258">
        <f t="shared" si="3"/>
        <v>855000</v>
      </c>
      <c r="H40" s="258">
        <f t="shared" si="3"/>
        <v>697864</v>
      </c>
      <c r="I40" s="258">
        <f t="shared" si="3"/>
        <v>650000</v>
      </c>
      <c r="J40" s="258">
        <f t="shared" si="3"/>
        <v>237000</v>
      </c>
      <c r="K40" s="258">
        <f>K37+K39</f>
        <v>164000</v>
      </c>
      <c r="L40" s="258">
        <v>107000</v>
      </c>
      <c r="M40" s="258">
        <v>105389</v>
      </c>
      <c r="N40" s="258">
        <f>N37+N39</f>
        <v>0</v>
      </c>
      <c r="O40" s="258">
        <f>O37+O39</f>
        <v>0</v>
      </c>
    </row>
    <row r="41" spans="1:15" ht="36">
      <c r="A41" s="248" t="s">
        <v>329</v>
      </c>
      <c r="B41" s="248" t="s">
        <v>330</v>
      </c>
      <c r="C41" s="249" t="s">
        <v>5</v>
      </c>
      <c r="D41" s="250">
        <v>0.049</v>
      </c>
      <c r="E41" s="250">
        <v>0.06</v>
      </c>
      <c r="F41" s="250">
        <v>0.056</v>
      </c>
      <c r="G41" s="250">
        <v>0.048</v>
      </c>
      <c r="H41" s="250">
        <v>0.038</v>
      </c>
      <c r="I41" s="250">
        <v>0.0363</v>
      </c>
      <c r="J41" s="250">
        <v>0.013</v>
      </c>
      <c r="K41" s="250">
        <v>0.009</v>
      </c>
      <c r="L41" s="250">
        <v>0.006</v>
      </c>
      <c r="M41" s="250">
        <v>0.005</v>
      </c>
      <c r="N41" s="250" t="s">
        <v>5</v>
      </c>
      <c r="O41" s="250" t="s">
        <v>5</v>
      </c>
    </row>
    <row r="42" spans="1:9" ht="12.75">
      <c r="A42" s="221"/>
      <c r="B42" s="221"/>
      <c r="C42" s="251"/>
      <c r="D42" s="251"/>
      <c r="E42" s="251"/>
      <c r="F42" s="251"/>
      <c r="G42" s="251"/>
      <c r="H42" s="251"/>
      <c r="I42" s="251"/>
    </row>
    <row r="43" spans="1:9" ht="12.75">
      <c r="A43" s="221"/>
      <c r="B43" s="362" t="s">
        <v>331</v>
      </c>
      <c r="C43" s="362"/>
      <c r="D43" s="362"/>
      <c r="E43" s="251"/>
      <c r="F43" s="251"/>
      <c r="G43" s="251"/>
      <c r="H43" s="251"/>
      <c r="I43" s="251"/>
    </row>
    <row r="44" spans="1:9" ht="12.75">
      <c r="A44" s="221"/>
      <c r="B44" s="221"/>
      <c r="C44" s="251"/>
      <c r="D44" s="251"/>
      <c r="E44" s="251"/>
      <c r="F44" s="251"/>
      <c r="G44" s="251"/>
      <c r="H44" s="251"/>
      <c r="I44" s="251"/>
    </row>
  </sheetData>
  <mergeCells count="14">
    <mergeCell ref="G1:J1"/>
    <mergeCell ref="G2:J2"/>
    <mergeCell ref="G3:J3"/>
    <mergeCell ref="G4:J4"/>
    <mergeCell ref="G5:J5"/>
    <mergeCell ref="A8:I8"/>
    <mergeCell ref="A9:O9"/>
    <mergeCell ref="A11:A12"/>
    <mergeCell ref="B11:B12"/>
    <mergeCell ref="C11:O11"/>
    <mergeCell ref="A24:A25"/>
    <mergeCell ref="B24:B25"/>
    <mergeCell ref="C24:O24"/>
    <mergeCell ref="B43:D43"/>
  </mergeCells>
  <printOptions/>
  <pageMargins left="0.3937007874015748" right="0.3937007874015748" top="0.984251968503937" bottom="0.984251968503937" header="0.5118110236220472" footer="0.5118110236220472"/>
  <pageSetup firstPageNumber="19" useFirstPageNumber="1" orientation="landscape" paperSize="9" r:id="rId1"/>
  <headerFooter alignWithMargins="0">
    <oddFooter>&amp;CStrona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P36"/>
  <sheetViews>
    <sheetView workbookViewId="0" topLeftCell="A1">
      <selection activeCell="D17" sqref="D17"/>
    </sheetView>
  </sheetViews>
  <sheetFormatPr defaultColWidth="9.00390625" defaultRowHeight="12.75"/>
  <cols>
    <col min="1" max="1" width="3.125" style="0" bestFit="1" customWidth="1"/>
    <col min="2" max="2" width="16.75390625" style="0" customWidth="1"/>
    <col min="3" max="3" width="9.625" style="0" customWidth="1"/>
    <col min="11" max="13" width="9.25390625" style="0" bestFit="1" customWidth="1"/>
    <col min="14" max="14" width="7.625" style="0" customWidth="1"/>
    <col min="15" max="15" width="8.375" style="0" customWidth="1"/>
    <col min="16" max="16" width="7.25390625" style="0" customWidth="1"/>
  </cols>
  <sheetData>
    <row r="1" spans="1:16" ht="12.75">
      <c r="A1" s="119"/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231" t="s">
        <v>5</v>
      </c>
      <c r="O1" s="120" t="s">
        <v>5</v>
      </c>
      <c r="P1" s="119"/>
    </row>
    <row r="2" spans="1:16" ht="12.75">
      <c r="A2" s="222"/>
      <c r="B2" s="222"/>
      <c r="C2" s="222"/>
      <c r="D2" s="222"/>
      <c r="E2" s="222"/>
      <c r="F2" s="222"/>
      <c r="G2" s="222"/>
      <c r="H2" s="325" t="s">
        <v>5</v>
      </c>
      <c r="I2" s="325"/>
      <c r="J2" s="325"/>
      <c r="K2" s="222"/>
      <c r="L2" s="222" t="s">
        <v>5</v>
      </c>
      <c r="M2" s="222"/>
      <c r="N2" s="325" t="s">
        <v>274</v>
      </c>
      <c r="O2" s="325"/>
      <c r="P2" s="325"/>
    </row>
    <row r="3" spans="1:16" ht="12.75">
      <c r="A3" s="222"/>
      <c r="B3" s="222"/>
      <c r="C3" s="222"/>
      <c r="D3" s="222"/>
      <c r="E3" s="222"/>
      <c r="F3" s="222"/>
      <c r="G3" s="222"/>
      <c r="H3" s="325" t="s">
        <v>5</v>
      </c>
      <c r="I3" s="325"/>
      <c r="J3" s="325"/>
      <c r="K3" s="222"/>
      <c r="L3" s="222" t="s">
        <v>5</v>
      </c>
      <c r="M3" s="222"/>
      <c r="N3" s="325" t="s">
        <v>426</v>
      </c>
      <c r="O3" s="325"/>
      <c r="P3" s="325"/>
    </row>
    <row r="4" spans="1:16" ht="12.75">
      <c r="A4" s="222"/>
      <c r="B4" s="222"/>
      <c r="C4" s="222"/>
      <c r="D4" s="222"/>
      <c r="E4" s="222"/>
      <c r="F4" s="222"/>
      <c r="G4" s="222"/>
      <c r="H4" s="325" t="s">
        <v>5</v>
      </c>
      <c r="I4" s="325"/>
      <c r="J4" s="325"/>
      <c r="K4" s="222"/>
      <c r="L4" s="222" t="s">
        <v>5</v>
      </c>
      <c r="M4" s="222"/>
      <c r="N4" s="325" t="s">
        <v>97</v>
      </c>
      <c r="O4" s="325"/>
      <c r="P4" s="325"/>
    </row>
    <row r="5" spans="1:16" ht="12.75">
      <c r="A5" s="222"/>
      <c r="B5" s="222"/>
      <c r="C5" s="222"/>
      <c r="D5" s="222"/>
      <c r="E5" s="222"/>
      <c r="F5" s="222"/>
      <c r="G5" s="222"/>
      <c r="H5" s="325" t="s">
        <v>5</v>
      </c>
      <c r="I5" s="325"/>
      <c r="J5" s="325"/>
      <c r="K5" s="222"/>
      <c r="L5" s="222" t="s">
        <v>5</v>
      </c>
      <c r="M5" s="222"/>
      <c r="N5" s="325" t="s">
        <v>156</v>
      </c>
      <c r="O5" s="325"/>
      <c r="P5" s="325"/>
    </row>
    <row r="6" spans="1:16" ht="12.75">
      <c r="A6" s="222"/>
      <c r="B6" s="222"/>
      <c r="C6" s="222"/>
      <c r="D6" s="222"/>
      <c r="E6" s="222"/>
      <c r="F6" s="222"/>
      <c r="G6" s="222"/>
      <c r="H6" s="325" t="s">
        <v>5</v>
      </c>
      <c r="I6" s="325"/>
      <c r="J6" s="325"/>
      <c r="K6" s="222"/>
      <c r="L6" s="222" t="s">
        <v>5</v>
      </c>
      <c r="M6" s="222"/>
      <c r="N6" s="325" t="s">
        <v>98</v>
      </c>
      <c r="O6" s="325"/>
      <c r="P6" s="325"/>
    </row>
    <row r="7" spans="1:16" ht="12.75">
      <c r="A7" s="222"/>
      <c r="B7" s="222"/>
      <c r="C7" s="222"/>
      <c r="D7" s="222"/>
      <c r="E7" s="222"/>
      <c r="F7" s="222"/>
      <c r="G7" s="222"/>
      <c r="H7" s="325" t="s">
        <v>5</v>
      </c>
      <c r="I7" s="325"/>
      <c r="J7" s="325"/>
      <c r="K7" s="222"/>
      <c r="L7" s="222" t="s">
        <v>5</v>
      </c>
      <c r="M7" s="222"/>
      <c r="N7" s="325" t="s">
        <v>167</v>
      </c>
      <c r="O7" s="325"/>
      <c r="P7" s="325"/>
    </row>
    <row r="8" spans="1:16" ht="12.75">
      <c r="A8" s="222"/>
      <c r="B8" s="222"/>
      <c r="C8" s="222"/>
      <c r="D8" s="222"/>
      <c r="E8" s="222"/>
      <c r="F8" s="222"/>
      <c r="G8" s="222"/>
      <c r="H8" s="325" t="s">
        <v>5</v>
      </c>
      <c r="I8" s="325"/>
      <c r="J8" s="325"/>
      <c r="K8" s="222"/>
      <c r="L8" s="222"/>
      <c r="M8" s="222"/>
      <c r="N8" s="222"/>
      <c r="O8" s="222"/>
      <c r="P8" s="222"/>
    </row>
    <row r="9" spans="1:16" ht="12.75">
      <c r="A9" s="326" t="s">
        <v>5</v>
      </c>
      <c r="B9" s="326"/>
      <c r="C9" s="326"/>
      <c r="D9" s="326"/>
      <c r="E9" s="326"/>
      <c r="F9" s="326"/>
      <c r="G9" s="326"/>
      <c r="H9" s="326"/>
      <c r="I9" s="326"/>
      <c r="J9" s="326"/>
      <c r="K9" s="222"/>
      <c r="L9" s="222"/>
      <c r="M9" s="222"/>
      <c r="N9" s="222"/>
      <c r="O9" s="222"/>
      <c r="P9" s="222"/>
    </row>
    <row r="10" spans="1:16" ht="15.75">
      <c r="A10" s="318" t="s">
        <v>275</v>
      </c>
      <c r="B10" s="318"/>
      <c r="C10" s="318"/>
      <c r="D10" s="318"/>
      <c r="E10" s="318"/>
      <c r="F10" s="318"/>
      <c r="G10" s="318"/>
      <c r="H10" s="318"/>
      <c r="I10" s="318"/>
      <c r="J10" s="318"/>
      <c r="K10" s="318"/>
      <c r="L10" s="318"/>
      <c r="M10" s="318"/>
      <c r="N10" s="318"/>
      <c r="O10" s="318"/>
      <c r="P10" s="318"/>
    </row>
    <row r="11" spans="1:16" ht="15.75">
      <c r="A11" s="92"/>
      <c r="B11" s="92"/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</row>
    <row r="12" spans="1:16" ht="12.75">
      <c r="A12" s="222"/>
      <c r="B12" s="222"/>
      <c r="C12" s="222"/>
      <c r="D12" s="222"/>
      <c r="E12" s="222"/>
      <c r="F12" s="222"/>
      <c r="G12" s="222"/>
      <c r="H12" s="222"/>
      <c r="I12" s="222"/>
      <c r="J12" s="222"/>
      <c r="K12" s="222"/>
      <c r="L12" s="222"/>
      <c r="M12" s="222"/>
      <c r="N12" s="222"/>
      <c r="O12" s="222"/>
      <c r="P12" s="222"/>
    </row>
    <row r="13" spans="1:16" ht="12.75">
      <c r="A13" s="319" t="s">
        <v>276</v>
      </c>
      <c r="B13" s="319" t="s">
        <v>277</v>
      </c>
      <c r="C13" s="319" t="s">
        <v>278</v>
      </c>
      <c r="D13" s="320" t="s">
        <v>279</v>
      </c>
      <c r="E13" s="321"/>
      <c r="F13" s="321"/>
      <c r="G13" s="321"/>
      <c r="H13" s="321"/>
      <c r="I13" s="321"/>
      <c r="J13" s="321"/>
      <c r="K13" s="321"/>
      <c r="L13" s="321"/>
      <c r="M13" s="321"/>
      <c r="N13" s="321"/>
      <c r="O13" s="321"/>
      <c r="P13" s="321"/>
    </row>
    <row r="14" spans="1:16" ht="18.75" customHeight="1">
      <c r="A14" s="319"/>
      <c r="B14" s="319"/>
      <c r="C14" s="319"/>
      <c r="D14" s="220">
        <v>2005</v>
      </c>
      <c r="E14" s="220">
        <v>2006</v>
      </c>
      <c r="F14" s="220">
        <v>2007</v>
      </c>
      <c r="G14" s="220">
        <v>2008</v>
      </c>
      <c r="H14" s="220">
        <v>2009</v>
      </c>
      <c r="I14" s="220">
        <v>2010</v>
      </c>
      <c r="J14" s="220">
        <v>2011</v>
      </c>
      <c r="K14" s="220">
        <v>2012</v>
      </c>
      <c r="L14" s="220">
        <v>2013</v>
      </c>
      <c r="M14" s="220">
        <v>2014</v>
      </c>
      <c r="N14" s="220">
        <v>2015</v>
      </c>
      <c r="O14" s="220">
        <v>2016</v>
      </c>
      <c r="P14" s="220">
        <v>2017</v>
      </c>
    </row>
    <row r="15" spans="1:16" ht="21">
      <c r="A15" s="223" t="s">
        <v>118</v>
      </c>
      <c r="B15" s="223" t="s">
        <v>280</v>
      </c>
      <c r="C15" s="224"/>
      <c r="D15" s="224"/>
      <c r="E15" s="224"/>
      <c r="F15" s="224"/>
      <c r="G15" s="224"/>
      <c r="H15" s="224"/>
      <c r="I15" s="224"/>
      <c r="J15" s="224"/>
      <c r="K15" s="232"/>
      <c r="L15" s="232"/>
      <c r="M15" s="232"/>
      <c r="N15" s="232"/>
      <c r="O15" s="232"/>
      <c r="P15" s="232"/>
    </row>
    <row r="16" spans="1:16" ht="20.25" customHeight="1">
      <c r="A16" s="223" t="s">
        <v>120</v>
      </c>
      <c r="B16" s="223" t="s">
        <v>281</v>
      </c>
      <c r="C16" s="224" t="s">
        <v>5</v>
      </c>
      <c r="D16" s="224" t="s">
        <v>5</v>
      </c>
      <c r="E16" s="224" t="s">
        <v>5</v>
      </c>
      <c r="F16" s="224"/>
      <c r="G16" s="224"/>
      <c r="H16" s="224"/>
      <c r="I16" s="224"/>
      <c r="J16" s="224"/>
      <c r="K16" s="232"/>
      <c r="L16" s="232"/>
      <c r="M16" s="232"/>
      <c r="N16" s="232"/>
      <c r="O16" s="232"/>
      <c r="P16" s="232"/>
    </row>
    <row r="17" spans="1:16" ht="28.5" customHeight="1">
      <c r="A17" s="322"/>
      <c r="B17" s="223" t="s">
        <v>282</v>
      </c>
      <c r="C17" s="224">
        <v>1602864</v>
      </c>
      <c r="D17" s="224">
        <v>0</v>
      </c>
      <c r="E17" s="224">
        <v>1137864</v>
      </c>
      <c r="F17" s="224">
        <v>857864</v>
      </c>
      <c r="G17" s="224">
        <v>572864</v>
      </c>
      <c r="H17" s="224">
        <v>287864</v>
      </c>
      <c r="I17" s="224">
        <v>130000</v>
      </c>
      <c r="J17" s="224"/>
      <c r="K17" s="232"/>
      <c r="L17" s="232"/>
      <c r="M17" s="232"/>
      <c r="N17" s="232"/>
      <c r="O17" s="232"/>
      <c r="P17" s="232"/>
    </row>
    <row r="18" spans="1:16" ht="30.75" customHeight="1">
      <c r="A18" s="323"/>
      <c r="B18" s="223" t="s">
        <v>283</v>
      </c>
      <c r="C18" s="224"/>
      <c r="D18" s="224">
        <v>0</v>
      </c>
      <c r="E18" s="224">
        <v>1582389</v>
      </c>
      <c r="F18" s="224">
        <v>1417389</v>
      </c>
      <c r="G18" s="224">
        <v>1227389</v>
      </c>
      <c r="H18" s="224">
        <v>1007389</v>
      </c>
      <c r="I18" s="224">
        <v>777389</v>
      </c>
      <c r="J18" s="224">
        <v>547389</v>
      </c>
      <c r="K18" s="232">
        <v>352389</v>
      </c>
      <c r="L18" s="232">
        <v>202389</v>
      </c>
      <c r="M18" s="232">
        <v>102389</v>
      </c>
      <c r="N18" s="232">
        <v>0</v>
      </c>
      <c r="O18" s="232">
        <v>0</v>
      </c>
      <c r="P18" s="232"/>
    </row>
    <row r="19" spans="1:16" ht="21.75" customHeight="1">
      <c r="A19" s="324"/>
      <c r="B19" s="223" t="s">
        <v>284</v>
      </c>
      <c r="C19" s="224"/>
      <c r="D19" s="224"/>
      <c r="E19" s="224"/>
      <c r="F19" s="224"/>
      <c r="G19" s="224"/>
      <c r="H19" s="224"/>
      <c r="I19" s="224"/>
      <c r="J19" s="224"/>
      <c r="K19" s="232"/>
      <c r="L19" s="232"/>
      <c r="M19" s="232"/>
      <c r="N19" s="232"/>
      <c r="O19" s="232"/>
      <c r="P19" s="232"/>
    </row>
    <row r="20" spans="1:16" ht="19.5" customHeight="1">
      <c r="A20" s="223" t="s">
        <v>122</v>
      </c>
      <c r="B20" s="223" t="s">
        <v>285</v>
      </c>
      <c r="C20" s="224"/>
      <c r="D20" s="224"/>
      <c r="E20" s="224"/>
      <c r="F20" s="224"/>
      <c r="G20" s="224"/>
      <c r="H20" s="224"/>
      <c r="I20" s="224"/>
      <c r="J20" s="224"/>
      <c r="K20" s="232"/>
      <c r="L20" s="232"/>
      <c r="M20" s="232"/>
      <c r="N20" s="232"/>
      <c r="O20" s="232"/>
      <c r="P20" s="232"/>
    </row>
    <row r="21" spans="1:16" ht="29.25" customHeight="1">
      <c r="A21" s="322"/>
      <c r="B21" s="223" t="s">
        <v>282</v>
      </c>
      <c r="C21" s="224">
        <v>1017343</v>
      </c>
      <c r="D21" s="224"/>
      <c r="E21" s="224">
        <v>709843</v>
      </c>
      <c r="F21" s="224">
        <v>370343</v>
      </c>
      <c r="G21" s="224">
        <v>186000</v>
      </c>
      <c r="H21" s="224">
        <v>124000</v>
      </c>
      <c r="I21" s="224">
        <v>62000</v>
      </c>
      <c r="J21" s="224"/>
      <c r="K21" s="232"/>
      <c r="L21" s="232"/>
      <c r="M21" s="232"/>
      <c r="N21" s="232"/>
      <c r="O21" s="232"/>
      <c r="P21" s="232"/>
    </row>
    <row r="22" spans="1:16" ht="30" customHeight="1">
      <c r="A22" s="323"/>
      <c r="B22" s="223" t="s">
        <v>283</v>
      </c>
      <c r="C22" s="224">
        <v>0</v>
      </c>
      <c r="D22" s="224">
        <v>0</v>
      </c>
      <c r="E22" s="224">
        <v>796000</v>
      </c>
      <c r="F22" s="224">
        <v>689000</v>
      </c>
      <c r="G22" s="224">
        <v>521000</v>
      </c>
      <c r="H22" s="224">
        <v>353000</v>
      </c>
      <c r="I22" s="224">
        <v>185000</v>
      </c>
      <c r="J22" s="224">
        <v>17000</v>
      </c>
      <c r="K22" s="232"/>
      <c r="L22" s="232"/>
      <c r="M22" s="232"/>
      <c r="N22" s="232"/>
      <c r="O22" s="232"/>
      <c r="P22" s="232"/>
    </row>
    <row r="23" spans="1:16" ht="29.25" customHeight="1">
      <c r="A23" s="324"/>
      <c r="B23" s="223" t="s">
        <v>286</v>
      </c>
      <c r="C23" s="224"/>
      <c r="D23" s="224">
        <v>0</v>
      </c>
      <c r="E23" s="224">
        <v>0</v>
      </c>
      <c r="F23" s="224">
        <v>0</v>
      </c>
      <c r="G23" s="224">
        <v>0</v>
      </c>
      <c r="H23" s="224">
        <v>0</v>
      </c>
      <c r="I23" s="224">
        <v>0</v>
      </c>
      <c r="J23" s="224">
        <v>0</v>
      </c>
      <c r="K23" s="232"/>
      <c r="L23" s="232"/>
      <c r="M23" s="232"/>
      <c r="N23" s="232"/>
      <c r="O23" s="232"/>
      <c r="P23" s="232"/>
    </row>
    <row r="24" spans="1:16" ht="19.5" customHeight="1">
      <c r="A24" s="223" t="s">
        <v>147</v>
      </c>
      <c r="B24" s="223" t="s">
        <v>287</v>
      </c>
      <c r="C24" s="224"/>
      <c r="D24" s="224"/>
      <c r="E24" s="224"/>
      <c r="F24" s="224"/>
      <c r="G24" s="224"/>
      <c r="H24" s="224"/>
      <c r="I24" s="224"/>
      <c r="J24" s="224"/>
      <c r="K24" s="232"/>
      <c r="L24" s="232"/>
      <c r="M24" s="232"/>
      <c r="N24" s="232"/>
      <c r="O24" s="232"/>
      <c r="P24" s="232"/>
    </row>
    <row r="25" spans="1:16" ht="21" customHeight="1">
      <c r="A25" s="223" t="s">
        <v>150</v>
      </c>
      <c r="B25" s="223" t="s">
        <v>288</v>
      </c>
      <c r="C25" s="224"/>
      <c r="D25" s="224"/>
      <c r="E25" s="224"/>
      <c r="F25" s="224"/>
      <c r="G25" s="224"/>
      <c r="H25" s="224"/>
      <c r="I25" s="224"/>
      <c r="J25" s="224"/>
      <c r="K25" s="232"/>
      <c r="L25" s="232"/>
      <c r="M25" s="232"/>
      <c r="N25" s="232"/>
      <c r="O25" s="232"/>
      <c r="P25" s="232"/>
    </row>
    <row r="26" spans="1:16" ht="12.75">
      <c r="A26" s="319" t="s">
        <v>276</v>
      </c>
      <c r="B26" s="319" t="s">
        <v>277</v>
      </c>
      <c r="C26" s="319" t="s">
        <v>278</v>
      </c>
      <c r="D26" s="320" t="s">
        <v>279</v>
      </c>
      <c r="E26" s="321"/>
      <c r="F26" s="321"/>
      <c r="G26" s="321"/>
      <c r="H26" s="321"/>
      <c r="I26" s="321"/>
      <c r="J26" s="321"/>
      <c r="K26" s="321"/>
      <c r="L26" s="321"/>
      <c r="M26" s="321"/>
      <c r="N26" s="321"/>
      <c r="O26" s="321"/>
      <c r="P26" s="321"/>
    </row>
    <row r="27" spans="1:16" ht="19.5" customHeight="1">
      <c r="A27" s="319"/>
      <c r="B27" s="319"/>
      <c r="C27" s="319"/>
      <c r="D27" s="220">
        <v>2005</v>
      </c>
      <c r="E27" s="220">
        <v>2006</v>
      </c>
      <c r="F27" s="220">
        <v>2007</v>
      </c>
      <c r="G27" s="220">
        <v>2008</v>
      </c>
      <c r="H27" s="220">
        <v>2009</v>
      </c>
      <c r="I27" s="220">
        <v>2010</v>
      </c>
      <c r="J27" s="220">
        <v>2011</v>
      </c>
      <c r="K27" s="220">
        <v>2012</v>
      </c>
      <c r="L27" s="220">
        <v>2013</v>
      </c>
      <c r="M27" s="220">
        <v>2014</v>
      </c>
      <c r="N27" s="220">
        <v>2015</v>
      </c>
      <c r="O27" s="220">
        <v>2016</v>
      </c>
      <c r="P27" s="220">
        <v>2017</v>
      </c>
    </row>
    <row r="28" spans="1:16" ht="12.75">
      <c r="A28" s="225"/>
      <c r="B28" s="225" t="s">
        <v>289</v>
      </c>
      <c r="C28" s="226"/>
      <c r="D28" s="226"/>
      <c r="E28" s="226"/>
      <c r="F28" s="226"/>
      <c r="G28" s="226"/>
      <c r="H28" s="226"/>
      <c r="I28" s="226"/>
      <c r="J28" s="226"/>
      <c r="K28" s="233"/>
      <c r="L28" s="233"/>
      <c r="M28" s="233"/>
      <c r="N28" s="233"/>
      <c r="O28" s="233"/>
      <c r="P28" s="233"/>
    </row>
    <row r="29" spans="1:16" ht="42">
      <c r="A29" s="227"/>
      <c r="B29" s="227" t="s">
        <v>290</v>
      </c>
      <c r="C29" s="228"/>
      <c r="D29" s="228"/>
      <c r="E29" s="228"/>
      <c r="F29" s="228"/>
      <c r="G29" s="228"/>
      <c r="H29" s="228"/>
      <c r="I29" s="228"/>
      <c r="J29" s="228"/>
      <c r="K29" s="234"/>
      <c r="L29" s="234"/>
      <c r="M29" s="234"/>
      <c r="N29" s="234"/>
      <c r="O29" s="234"/>
      <c r="P29" s="234"/>
    </row>
    <row r="30" spans="1:16" ht="12.75">
      <c r="A30" s="227"/>
      <c r="B30" s="227" t="s">
        <v>291</v>
      </c>
      <c r="C30" s="228"/>
      <c r="D30" s="228"/>
      <c r="E30" s="228"/>
      <c r="F30" s="228"/>
      <c r="G30" s="228"/>
      <c r="H30" s="228"/>
      <c r="I30" s="228"/>
      <c r="J30" s="228"/>
      <c r="K30" s="234"/>
      <c r="L30" s="234"/>
      <c r="M30" s="234"/>
      <c r="N30" s="234"/>
      <c r="O30" s="234"/>
      <c r="P30" s="234"/>
    </row>
    <row r="31" spans="1:16" ht="12.75">
      <c r="A31" s="227"/>
      <c r="B31" s="227" t="s">
        <v>292</v>
      </c>
      <c r="C31" s="228"/>
      <c r="D31" s="228"/>
      <c r="E31" s="228"/>
      <c r="F31" s="228"/>
      <c r="G31" s="228"/>
      <c r="H31" s="228"/>
      <c r="I31" s="228"/>
      <c r="J31" s="228"/>
      <c r="K31" s="234"/>
      <c r="L31" s="234"/>
      <c r="M31" s="234"/>
      <c r="N31" s="234"/>
      <c r="O31" s="234"/>
      <c r="P31" s="234"/>
    </row>
    <row r="32" spans="1:16" ht="21">
      <c r="A32" s="227"/>
      <c r="B32" s="227" t="s">
        <v>293</v>
      </c>
      <c r="C32" s="228"/>
      <c r="D32" s="228"/>
      <c r="E32" s="228"/>
      <c r="F32" s="228"/>
      <c r="G32" s="228"/>
      <c r="H32" s="228"/>
      <c r="I32" s="228"/>
      <c r="J32" s="228"/>
      <c r="K32" s="234"/>
      <c r="L32" s="234"/>
      <c r="M32" s="234"/>
      <c r="N32" s="234"/>
      <c r="O32" s="234"/>
      <c r="P32" s="234"/>
    </row>
    <row r="33" spans="1:16" ht="42">
      <c r="A33" s="229"/>
      <c r="B33" s="229" t="s">
        <v>294</v>
      </c>
      <c r="C33" s="230"/>
      <c r="D33" s="230"/>
      <c r="E33" s="230"/>
      <c r="F33" s="230"/>
      <c r="G33" s="230"/>
      <c r="H33" s="230"/>
      <c r="I33" s="230"/>
      <c r="J33" s="230"/>
      <c r="K33" s="235"/>
      <c r="L33" s="235"/>
      <c r="M33" s="235"/>
      <c r="N33" s="235"/>
      <c r="O33" s="235"/>
      <c r="P33" s="235"/>
    </row>
    <row r="34" spans="1:16" ht="12.75">
      <c r="A34" s="236" t="s">
        <v>155</v>
      </c>
      <c r="B34" s="236" t="s">
        <v>295</v>
      </c>
      <c r="C34" s="237">
        <f>C22+C21+C17</f>
        <v>2620207</v>
      </c>
      <c r="D34" s="237">
        <f>D23+D22+D18+D17</f>
        <v>0</v>
      </c>
      <c r="E34" s="237">
        <f>E23+E22+E21+E19+E18+E17</f>
        <v>4226096</v>
      </c>
      <c r="F34" s="237">
        <v>3354596</v>
      </c>
      <c r="G34" s="237">
        <v>2527253</v>
      </c>
      <c r="H34" s="237">
        <v>1792253</v>
      </c>
      <c r="I34" s="237">
        <v>1174389</v>
      </c>
      <c r="J34" s="237">
        <f aca="true" t="shared" si="0" ref="J34:P34">J23+J22+J21+J19+J18+J17</f>
        <v>564389</v>
      </c>
      <c r="K34" s="237">
        <f t="shared" si="0"/>
        <v>352389</v>
      </c>
      <c r="L34" s="237">
        <f t="shared" si="0"/>
        <v>202389</v>
      </c>
      <c r="M34" s="237">
        <f t="shared" si="0"/>
        <v>102389</v>
      </c>
      <c r="N34" s="237">
        <f t="shared" si="0"/>
        <v>0</v>
      </c>
      <c r="O34" s="237">
        <f t="shared" si="0"/>
        <v>0</v>
      </c>
      <c r="P34" s="237">
        <f t="shared" si="0"/>
        <v>0</v>
      </c>
    </row>
    <row r="35" spans="1:16" ht="21">
      <c r="A35" s="236" t="s">
        <v>163</v>
      </c>
      <c r="B35" s="236" t="s">
        <v>296</v>
      </c>
      <c r="C35" s="237">
        <v>21000000</v>
      </c>
      <c r="D35" s="237">
        <v>0</v>
      </c>
      <c r="E35" s="237">
        <v>18500000</v>
      </c>
      <c r="F35" s="237">
        <v>18500000</v>
      </c>
      <c r="G35" s="237">
        <v>17700000</v>
      </c>
      <c r="H35" s="237">
        <v>17800000</v>
      </c>
      <c r="I35" s="237">
        <v>17900000</v>
      </c>
      <c r="J35" s="237">
        <v>17900000</v>
      </c>
      <c r="K35" s="238">
        <v>18000000</v>
      </c>
      <c r="L35" s="238">
        <v>18000000</v>
      </c>
      <c r="M35" s="238">
        <v>18000000</v>
      </c>
      <c r="N35" s="238">
        <v>0</v>
      </c>
      <c r="O35" s="238">
        <v>0</v>
      </c>
      <c r="P35" s="238"/>
    </row>
    <row r="36" spans="1:16" ht="21">
      <c r="A36" s="236" t="s">
        <v>297</v>
      </c>
      <c r="B36" s="236" t="s">
        <v>298</v>
      </c>
      <c r="C36" s="239">
        <f aca="true" t="shared" si="1" ref="C36:J36">C34/C35</f>
        <v>0.1247717619047619</v>
      </c>
      <c r="D36" s="239" t="s">
        <v>5</v>
      </c>
      <c r="E36" s="239">
        <f>E34/E35</f>
        <v>0.22843762162162162</v>
      </c>
      <c r="F36" s="239">
        <f t="shared" si="1"/>
        <v>0.1813295135135135</v>
      </c>
      <c r="G36" s="239">
        <f t="shared" si="1"/>
        <v>0.14278265536723164</v>
      </c>
      <c r="H36" s="239">
        <f t="shared" si="1"/>
        <v>0.10068837078651685</v>
      </c>
      <c r="I36" s="239">
        <f t="shared" si="1"/>
        <v>0.06560832402234637</v>
      </c>
      <c r="J36" s="239">
        <f t="shared" si="1"/>
        <v>0.03153011173184358</v>
      </c>
      <c r="K36" s="239">
        <f>K34/K35</f>
        <v>0.019577166666666666</v>
      </c>
      <c r="L36" s="239">
        <f>L34/L35</f>
        <v>0.011243833333333333</v>
      </c>
      <c r="M36" s="239">
        <f>M34/M35</f>
        <v>0.005688277777777778</v>
      </c>
      <c r="N36" s="239" t="s">
        <v>5</v>
      </c>
      <c r="O36" s="239" t="s">
        <v>5</v>
      </c>
      <c r="P36" s="239" t="s">
        <v>5</v>
      </c>
    </row>
  </sheetData>
  <mergeCells count="25">
    <mergeCell ref="H2:J2"/>
    <mergeCell ref="N2:P2"/>
    <mergeCell ref="H3:J3"/>
    <mergeCell ref="N3:P3"/>
    <mergeCell ref="H4:J4"/>
    <mergeCell ref="N4:P4"/>
    <mergeCell ref="H5:J5"/>
    <mergeCell ref="N5:P5"/>
    <mergeCell ref="H6:J6"/>
    <mergeCell ref="N6:P6"/>
    <mergeCell ref="H7:J7"/>
    <mergeCell ref="N7:P7"/>
    <mergeCell ref="H8:J8"/>
    <mergeCell ref="A9:J9"/>
    <mergeCell ref="A10:P10"/>
    <mergeCell ref="A13:A14"/>
    <mergeCell ref="B13:B14"/>
    <mergeCell ref="C13:C14"/>
    <mergeCell ref="D13:P13"/>
    <mergeCell ref="C26:C27"/>
    <mergeCell ref="D26:P26"/>
    <mergeCell ref="A17:A19"/>
    <mergeCell ref="A21:A23"/>
    <mergeCell ref="A26:A27"/>
    <mergeCell ref="B26:B27"/>
  </mergeCells>
  <printOptions/>
  <pageMargins left="0" right="0" top="0.984251968503937" bottom="0.984251968503937" header="0.5118110236220472" footer="0.5118110236220472"/>
  <pageSetup firstPageNumber="17" useFirstPageNumber="1" orientation="landscape" paperSize="9" r:id="rId1"/>
  <headerFooter alignWithMargins="0">
    <oddFooter>&amp;CStrona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32"/>
  <sheetViews>
    <sheetView zoomScale="90" zoomScaleNormal="90" workbookViewId="0" topLeftCell="A28">
      <selection activeCell="D38" sqref="D38"/>
    </sheetView>
  </sheetViews>
  <sheetFormatPr defaultColWidth="9.00390625" defaultRowHeight="12.75"/>
  <cols>
    <col min="1" max="1" width="4.125" style="0" bestFit="1" customWidth="1"/>
    <col min="2" max="2" width="6.25390625" style="0" bestFit="1" customWidth="1"/>
    <col min="3" max="3" width="5.00390625" style="0" bestFit="1" customWidth="1"/>
    <col min="4" max="4" width="25.625" style="0" customWidth="1"/>
    <col min="5" max="5" width="13.125" style="0" customWidth="1"/>
    <col min="6" max="6" width="11.375" style="0" customWidth="1"/>
    <col min="7" max="7" width="12.25390625" style="0" customWidth="1"/>
    <col min="8" max="8" width="12.875" style="0" customWidth="1"/>
  </cols>
  <sheetData>
    <row r="1" spans="1:8" ht="12.75">
      <c r="A1" s="343" t="s">
        <v>39</v>
      </c>
      <c r="B1" s="343"/>
      <c r="C1" s="343"/>
      <c r="D1" s="343"/>
      <c r="E1" s="343"/>
      <c r="F1" s="343"/>
      <c r="G1" s="343"/>
      <c r="H1" s="343"/>
    </row>
    <row r="2" spans="1:8" ht="12.75">
      <c r="A2" s="343" t="s">
        <v>427</v>
      </c>
      <c r="B2" s="343"/>
      <c r="C2" s="343"/>
      <c r="D2" s="343"/>
      <c r="E2" s="343"/>
      <c r="F2" s="343"/>
      <c r="G2" s="343"/>
      <c r="H2" s="343"/>
    </row>
    <row r="3" spans="1:8" ht="12.75">
      <c r="A3" s="344" t="s">
        <v>1</v>
      </c>
      <c r="B3" s="344"/>
      <c r="C3" s="344"/>
      <c r="D3" s="344"/>
      <c r="E3" s="344"/>
      <c r="F3" s="344"/>
      <c r="G3" s="344"/>
      <c r="H3" s="344"/>
    </row>
    <row r="4" spans="1:8" ht="12.75">
      <c r="A4" s="344" t="s">
        <v>49</v>
      </c>
      <c r="B4" s="344"/>
      <c r="C4" s="344"/>
      <c r="D4" s="344"/>
      <c r="E4" s="344"/>
      <c r="F4" s="344"/>
      <c r="G4" s="344"/>
      <c r="H4" s="344"/>
    </row>
    <row r="5" spans="1:8" ht="12.75">
      <c r="A5" s="344" t="s">
        <v>2</v>
      </c>
      <c r="B5" s="344"/>
      <c r="C5" s="344"/>
      <c r="D5" s="344"/>
      <c r="E5" s="344"/>
      <c r="F5" s="344"/>
      <c r="G5" s="344"/>
      <c r="H5" s="344"/>
    </row>
    <row r="6" spans="1:8" ht="12.75">
      <c r="A6" s="344" t="s">
        <v>50</v>
      </c>
      <c r="B6" s="344"/>
      <c r="C6" s="344"/>
      <c r="D6" s="344"/>
      <c r="E6" s="344"/>
      <c r="F6" s="344"/>
      <c r="G6" s="344"/>
      <c r="H6" s="344"/>
    </row>
    <row r="7" spans="1:8" ht="12.75">
      <c r="A7" s="344" t="s">
        <v>51</v>
      </c>
      <c r="B7" s="344"/>
      <c r="C7" s="344"/>
      <c r="D7" s="344"/>
      <c r="E7" s="344"/>
      <c r="F7" s="344"/>
      <c r="G7" s="344"/>
      <c r="H7" s="344"/>
    </row>
    <row r="8" spans="1:8" ht="12.75">
      <c r="A8" s="343"/>
      <c r="B8" s="343"/>
      <c r="C8" s="343"/>
      <c r="D8" s="343"/>
      <c r="E8" s="343"/>
      <c r="F8" s="47"/>
      <c r="G8" s="47"/>
      <c r="H8" s="47"/>
    </row>
    <row r="9" spans="1:8" ht="12.75">
      <c r="A9" s="330" t="s">
        <v>40</v>
      </c>
      <c r="B9" s="330"/>
      <c r="C9" s="330"/>
      <c r="D9" s="330"/>
      <c r="E9" s="330"/>
      <c r="F9" s="330"/>
      <c r="G9" s="330"/>
      <c r="H9" s="330"/>
    </row>
    <row r="10" spans="1:8" ht="12.75">
      <c r="A10" s="330" t="s">
        <v>52</v>
      </c>
      <c r="B10" s="330"/>
      <c r="C10" s="330"/>
      <c r="D10" s="330"/>
      <c r="E10" s="330"/>
      <c r="F10" s="330"/>
      <c r="G10" s="330"/>
      <c r="H10" s="330"/>
    </row>
    <row r="11" spans="1:8" ht="12.75">
      <c r="A11" s="48"/>
      <c r="B11" s="48"/>
      <c r="C11" s="49"/>
      <c r="D11" s="50"/>
      <c r="E11" s="51"/>
      <c r="F11" s="47"/>
      <c r="G11" s="47"/>
      <c r="H11" s="47"/>
    </row>
    <row r="12" spans="1:8" ht="26.25" thickBot="1">
      <c r="A12" s="52" t="s">
        <v>8</v>
      </c>
      <c r="B12" s="52" t="s">
        <v>9</v>
      </c>
      <c r="C12" s="53" t="s">
        <v>41</v>
      </c>
      <c r="D12" s="52" t="s">
        <v>42</v>
      </c>
      <c r="E12" s="54" t="s">
        <v>53</v>
      </c>
      <c r="F12" s="55" t="s">
        <v>43</v>
      </c>
      <c r="G12" s="55" t="s">
        <v>44</v>
      </c>
      <c r="H12" s="55" t="s">
        <v>14</v>
      </c>
    </row>
    <row r="13" spans="1:8" ht="14.25" thickBot="1" thickTop="1">
      <c r="A13" s="56" t="s">
        <v>15</v>
      </c>
      <c r="B13" s="337" t="s">
        <v>16</v>
      </c>
      <c r="C13" s="338"/>
      <c r="D13" s="339"/>
      <c r="E13" s="8">
        <v>910411</v>
      </c>
      <c r="F13" s="8">
        <f>F14+F17</f>
        <v>334228</v>
      </c>
      <c r="G13" s="8">
        <f>G14+G17</f>
        <v>199749</v>
      </c>
      <c r="H13" s="57">
        <f>E13+F13-G13</f>
        <v>1044890</v>
      </c>
    </row>
    <row r="14" spans="1:8" ht="31.5" customHeight="1" thickTop="1">
      <c r="A14" s="39"/>
      <c r="B14" s="59" t="s">
        <v>17</v>
      </c>
      <c r="C14" s="341" t="s">
        <v>18</v>
      </c>
      <c r="D14" s="342"/>
      <c r="E14" s="60">
        <v>827696</v>
      </c>
      <c r="F14" s="60">
        <f>F15+F16</f>
        <v>0</v>
      </c>
      <c r="G14" s="60">
        <f>G15+G16</f>
        <v>199749</v>
      </c>
      <c r="H14" s="61">
        <f aca="true" t="shared" si="0" ref="H14:H31">E14+F14-G14</f>
        <v>627947</v>
      </c>
    </row>
    <row r="15" spans="1:8" ht="140.25">
      <c r="A15" s="39"/>
      <c r="B15" s="62"/>
      <c r="C15" s="63">
        <v>6298</v>
      </c>
      <c r="D15" s="24" t="s">
        <v>54</v>
      </c>
      <c r="E15" s="17">
        <v>709370</v>
      </c>
      <c r="F15" s="64">
        <v>0</v>
      </c>
      <c r="G15" s="64">
        <v>171194</v>
      </c>
      <c r="H15" s="64">
        <f t="shared" si="0"/>
        <v>538176</v>
      </c>
    </row>
    <row r="16" spans="1:8" ht="153">
      <c r="A16" s="39"/>
      <c r="B16" s="62"/>
      <c r="C16" s="84">
        <v>6339</v>
      </c>
      <c r="D16" s="75" t="s">
        <v>56</v>
      </c>
      <c r="E16" s="85">
        <v>118326</v>
      </c>
      <c r="F16" s="86"/>
      <c r="G16" s="86">
        <v>28555</v>
      </c>
      <c r="H16" s="76">
        <f t="shared" si="0"/>
        <v>89771</v>
      </c>
    </row>
    <row r="17" spans="1:8" ht="46.5" customHeight="1">
      <c r="A17" s="39"/>
      <c r="B17" s="294" t="s">
        <v>71</v>
      </c>
      <c r="C17" s="335" t="s">
        <v>413</v>
      </c>
      <c r="D17" s="336"/>
      <c r="E17" s="107">
        <v>82715</v>
      </c>
      <c r="F17" s="295">
        <f>F18</f>
        <v>334228</v>
      </c>
      <c r="G17" s="295">
        <f>G18</f>
        <v>0</v>
      </c>
      <c r="H17" s="295">
        <f>E17+F17-G17</f>
        <v>416943</v>
      </c>
    </row>
    <row r="18" spans="1:8" ht="141" thickBot="1">
      <c r="A18" s="39"/>
      <c r="B18" s="62"/>
      <c r="C18" s="63">
        <v>6298</v>
      </c>
      <c r="D18" s="24" t="s">
        <v>55</v>
      </c>
      <c r="E18" s="25">
        <v>0</v>
      </c>
      <c r="F18" s="64">
        <v>334228</v>
      </c>
      <c r="G18" s="64"/>
      <c r="H18" s="64">
        <f>E18+F18-G18</f>
        <v>334228</v>
      </c>
    </row>
    <row r="19" spans="1:8" ht="14.25" thickBot="1" thickTop="1">
      <c r="A19" s="65">
        <v>600</v>
      </c>
      <c r="B19" s="340" t="s">
        <v>19</v>
      </c>
      <c r="C19" s="340"/>
      <c r="D19" s="340"/>
      <c r="E19" s="66">
        <v>1330163</v>
      </c>
      <c r="F19" s="66">
        <f>F20</f>
        <v>40000</v>
      </c>
      <c r="G19" s="66">
        <f>G20</f>
        <v>40566</v>
      </c>
      <c r="H19" s="57">
        <f t="shared" si="0"/>
        <v>1329597</v>
      </c>
    </row>
    <row r="20" spans="1:8" ht="13.5" thickTop="1">
      <c r="A20" s="67"/>
      <c r="B20" s="36">
        <v>60016</v>
      </c>
      <c r="C20" s="331" t="s">
        <v>20</v>
      </c>
      <c r="D20" s="332"/>
      <c r="E20" s="58">
        <v>1330163</v>
      </c>
      <c r="F20" s="58">
        <f>F21+F22+F23</f>
        <v>40000</v>
      </c>
      <c r="G20" s="58">
        <f>G21+G22+G23</f>
        <v>40566</v>
      </c>
      <c r="H20" s="69">
        <f t="shared" si="0"/>
        <v>1329597</v>
      </c>
    </row>
    <row r="21" spans="1:8" ht="89.25">
      <c r="A21" s="67"/>
      <c r="B21" s="4"/>
      <c r="C21" s="23">
        <v>6260</v>
      </c>
      <c r="D21" s="24" t="s">
        <v>60</v>
      </c>
      <c r="E21" s="90"/>
      <c r="F21" s="90">
        <v>40000</v>
      </c>
      <c r="G21" s="90"/>
      <c r="H21" s="64">
        <f>E21+F21-G21</f>
        <v>40000</v>
      </c>
    </row>
    <row r="22" spans="1:8" ht="153">
      <c r="A22" s="67"/>
      <c r="B22" s="37"/>
      <c r="C22" s="89" t="s">
        <v>45</v>
      </c>
      <c r="D22" s="24" t="s">
        <v>57</v>
      </c>
      <c r="E22" s="90">
        <v>1140004</v>
      </c>
      <c r="F22" s="64">
        <v>0</v>
      </c>
      <c r="G22" s="64">
        <v>34767</v>
      </c>
      <c r="H22" s="64">
        <f t="shared" si="0"/>
        <v>1105237</v>
      </c>
    </row>
    <row r="23" spans="1:8" ht="166.5" thickBot="1">
      <c r="A23" s="67"/>
      <c r="B23" s="37"/>
      <c r="C23" s="87" t="s">
        <v>58</v>
      </c>
      <c r="D23" s="75" t="s">
        <v>59</v>
      </c>
      <c r="E23" s="88">
        <v>190159</v>
      </c>
      <c r="F23" s="86"/>
      <c r="G23" s="86">
        <v>5799</v>
      </c>
      <c r="H23" s="86">
        <f>E23+F23-G23</f>
        <v>184360</v>
      </c>
    </row>
    <row r="24" spans="1:8" ht="14.25" thickBot="1" thickTop="1">
      <c r="A24" s="93">
        <v>750</v>
      </c>
      <c r="B24" s="337" t="s">
        <v>26</v>
      </c>
      <c r="C24" s="338"/>
      <c r="D24" s="339"/>
      <c r="E24" s="66">
        <v>95500</v>
      </c>
      <c r="F24" s="57">
        <f>F25</f>
        <v>1855</v>
      </c>
      <c r="G24" s="57">
        <f>G25</f>
        <v>1855</v>
      </c>
      <c r="H24" s="57">
        <f>E24+F24-G24</f>
        <v>95500</v>
      </c>
    </row>
    <row r="25" spans="1:8" ht="13.5" thickTop="1">
      <c r="A25" s="67"/>
      <c r="B25" s="94">
        <v>75011</v>
      </c>
      <c r="C25" s="334" t="s">
        <v>63</v>
      </c>
      <c r="D25" s="311"/>
      <c r="E25" s="95">
        <v>92655</v>
      </c>
      <c r="F25" s="96">
        <f>F26+F27</f>
        <v>1855</v>
      </c>
      <c r="G25" s="96">
        <f>G26+G27</f>
        <v>1855</v>
      </c>
      <c r="H25" s="96">
        <f>E25+F25-G25</f>
        <v>92655</v>
      </c>
    </row>
    <row r="26" spans="1:8" ht="12.75">
      <c r="A26" s="67"/>
      <c r="B26" s="37"/>
      <c r="C26" s="97" t="s">
        <v>66</v>
      </c>
      <c r="D26" s="100" t="s">
        <v>67</v>
      </c>
      <c r="E26" s="98"/>
      <c r="F26" s="99">
        <v>1855</v>
      </c>
      <c r="G26" s="99"/>
      <c r="H26" s="99">
        <f>E26+F26-G26</f>
        <v>1855</v>
      </c>
    </row>
    <row r="27" spans="1:8" ht="90" thickBot="1">
      <c r="A27" s="67"/>
      <c r="B27" s="37"/>
      <c r="C27" s="89" t="s">
        <v>64</v>
      </c>
      <c r="D27" s="24" t="s">
        <v>65</v>
      </c>
      <c r="E27" s="90">
        <v>1855</v>
      </c>
      <c r="F27" s="64"/>
      <c r="G27" s="64">
        <v>1855</v>
      </c>
      <c r="H27" s="64">
        <f>E27+F27-G27</f>
        <v>0</v>
      </c>
    </row>
    <row r="28" spans="1:8" ht="14.25" thickBot="1" thickTop="1">
      <c r="A28" s="65">
        <v>852</v>
      </c>
      <c r="B28" s="333" t="s">
        <v>46</v>
      </c>
      <c r="C28" s="333"/>
      <c r="D28" s="333"/>
      <c r="E28" s="66">
        <v>2616200</v>
      </c>
      <c r="F28" s="66">
        <f>F29</f>
        <v>85600</v>
      </c>
      <c r="G28" s="66">
        <f>G29</f>
        <v>0</v>
      </c>
      <c r="H28" s="57">
        <f t="shared" si="0"/>
        <v>2701800</v>
      </c>
    </row>
    <row r="29" spans="1:8" ht="13.5" thickTop="1">
      <c r="A29" s="72"/>
      <c r="B29" s="73">
        <v>85295</v>
      </c>
      <c r="C29" s="341" t="s">
        <v>61</v>
      </c>
      <c r="D29" s="342"/>
      <c r="E29" s="68">
        <v>70400</v>
      </c>
      <c r="F29" s="68">
        <f>F30</f>
        <v>85600</v>
      </c>
      <c r="G29" s="68">
        <f>G30</f>
        <v>0</v>
      </c>
      <c r="H29" s="69">
        <f t="shared" si="0"/>
        <v>156000</v>
      </c>
    </row>
    <row r="30" spans="1:8" ht="64.5" thickBot="1">
      <c r="A30" s="67"/>
      <c r="B30" s="74"/>
      <c r="C30" s="70" t="s">
        <v>47</v>
      </c>
      <c r="D30" s="75" t="s">
        <v>62</v>
      </c>
      <c r="E30" s="71">
        <v>70400</v>
      </c>
      <c r="F30" s="76">
        <v>85600</v>
      </c>
      <c r="G30" s="76">
        <v>0</v>
      </c>
      <c r="H30" s="76">
        <f t="shared" si="0"/>
        <v>156000</v>
      </c>
    </row>
    <row r="31" spans="1:8" ht="14.25" thickBot="1" thickTop="1">
      <c r="A31" s="79"/>
      <c r="B31" s="80"/>
      <c r="C31" s="80"/>
      <c r="D31" s="81" t="s">
        <v>48</v>
      </c>
      <c r="E31" s="82">
        <f>E28+E24+E19+E13</f>
        <v>4952274</v>
      </c>
      <c r="F31" s="82">
        <f>F28+F24+F19+F13</f>
        <v>461683</v>
      </c>
      <c r="G31" s="82">
        <f>G28+G24+G19+G13</f>
        <v>242170</v>
      </c>
      <c r="H31" s="83">
        <f t="shared" si="0"/>
        <v>5171787</v>
      </c>
    </row>
    <row r="32" spans="1:8" ht="14.25" thickBot="1" thickTop="1">
      <c r="A32" s="327" t="s">
        <v>428</v>
      </c>
      <c r="B32" s="328"/>
      <c r="C32" s="328"/>
      <c r="D32" s="329"/>
      <c r="E32" s="101">
        <v>18280860</v>
      </c>
      <c r="F32" s="101">
        <v>461683</v>
      </c>
      <c r="G32" s="101">
        <v>242170</v>
      </c>
      <c r="H32" s="101">
        <f>E32+F32-G32</f>
        <v>18500373</v>
      </c>
    </row>
    <row r="33" ht="13.5" thickTop="1"/>
  </sheetData>
  <mergeCells count="20">
    <mergeCell ref="C20:D20"/>
    <mergeCell ref="B28:D28"/>
    <mergeCell ref="C29:D29"/>
    <mergeCell ref="B24:D24"/>
    <mergeCell ref="C25:D25"/>
    <mergeCell ref="A10:H10"/>
    <mergeCell ref="B13:D13"/>
    <mergeCell ref="C14:D14"/>
    <mergeCell ref="B19:D19"/>
    <mergeCell ref="C17:D17"/>
    <mergeCell ref="A32:D32"/>
    <mergeCell ref="A1:H1"/>
    <mergeCell ref="A2:H2"/>
    <mergeCell ref="A3:H3"/>
    <mergeCell ref="A4:H4"/>
    <mergeCell ref="A5:H5"/>
    <mergeCell ref="A6:H6"/>
    <mergeCell ref="A7:H7"/>
    <mergeCell ref="A8:E8"/>
    <mergeCell ref="A9:H9"/>
  </mergeCells>
  <printOptions/>
  <pageMargins left="0.5905511811023623" right="0.5905511811023623" top="0.984251968503937" bottom="0.984251968503937" header="0.5118110236220472" footer="0.5118110236220472"/>
  <pageSetup firstPageNumber="1" useFirstPageNumber="1" orientation="portrait" paperSize="9" r:id="rId1"/>
  <headerFooter alignWithMargins="0">
    <oddFooter>&amp;CStrona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O103"/>
  <sheetViews>
    <sheetView tabSelected="1" workbookViewId="0" topLeftCell="E1">
      <selection activeCell="L7" sqref="L7"/>
    </sheetView>
  </sheetViews>
  <sheetFormatPr defaultColWidth="9.00390625" defaultRowHeight="12.75"/>
  <cols>
    <col min="1" max="1" width="4.875" style="0" bestFit="1" customWidth="1"/>
    <col min="2" max="2" width="18.375" style="0" customWidth="1"/>
    <col min="4" max="4" width="9.75390625" style="0" customWidth="1"/>
    <col min="6" max="6" width="11.25390625" style="0" customWidth="1"/>
  </cols>
  <sheetData>
    <row r="1" spans="1:15" ht="15.75">
      <c r="A1" s="119"/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23" t="s">
        <v>5</v>
      </c>
      <c r="N1" s="133"/>
      <c r="O1" s="133"/>
    </row>
    <row r="2" spans="1:15" ht="12.75">
      <c r="A2" s="119"/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33" t="s">
        <v>165</v>
      </c>
      <c r="N2" s="133"/>
      <c r="O2" s="133"/>
    </row>
    <row r="3" spans="1:15" ht="12.75">
      <c r="A3" s="119"/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33" t="s">
        <v>424</v>
      </c>
      <c r="N3" s="133"/>
      <c r="O3" s="133"/>
    </row>
    <row r="4" spans="1:15" ht="12.75">
      <c r="A4" s="119"/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33" t="s">
        <v>97</v>
      </c>
      <c r="N4" s="133"/>
      <c r="O4" s="133"/>
    </row>
    <row r="5" spans="1:15" ht="12.75">
      <c r="A5" s="119"/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33" t="s">
        <v>156</v>
      </c>
      <c r="N5" s="133"/>
      <c r="O5" s="133"/>
    </row>
    <row r="6" spans="1:15" ht="12.75">
      <c r="A6" s="119"/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33" t="s">
        <v>166</v>
      </c>
      <c r="N6" s="133"/>
      <c r="O6" s="133"/>
    </row>
    <row r="7" spans="1:15" ht="15.75">
      <c r="A7" s="122"/>
      <c r="B7" s="122"/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34" t="s">
        <v>167</v>
      </c>
      <c r="N7" s="134"/>
      <c r="O7" s="133"/>
    </row>
    <row r="8" spans="1:15" ht="15.75">
      <c r="A8" s="122"/>
      <c r="B8" s="122"/>
      <c r="C8" s="122"/>
      <c r="D8" s="122"/>
      <c r="E8" s="122"/>
      <c r="F8" s="122"/>
      <c r="G8" s="122"/>
      <c r="H8" s="122"/>
      <c r="I8" s="122"/>
      <c r="J8" s="122"/>
      <c r="K8" s="122"/>
      <c r="L8" s="122"/>
      <c r="M8" s="134"/>
      <c r="N8" s="134"/>
      <c r="O8" s="133"/>
    </row>
    <row r="9" spans="1:15" ht="15.75">
      <c r="A9" s="122"/>
      <c r="B9" s="122"/>
      <c r="C9" s="122"/>
      <c r="D9" s="122"/>
      <c r="E9" s="122"/>
      <c r="F9" s="122"/>
      <c r="G9" s="122"/>
      <c r="H9" s="122"/>
      <c r="I9" s="122"/>
      <c r="J9" s="122"/>
      <c r="K9" s="122"/>
      <c r="L9" s="122"/>
      <c r="M9" s="134"/>
      <c r="N9" s="134"/>
      <c r="O9" s="133"/>
    </row>
    <row r="10" spans="1:15" ht="15.75">
      <c r="A10" s="318" t="s">
        <v>168</v>
      </c>
      <c r="B10" s="318"/>
      <c r="C10" s="318"/>
      <c r="D10" s="318"/>
      <c r="E10" s="318"/>
      <c r="F10" s="318"/>
      <c r="G10" s="318"/>
      <c r="H10" s="318"/>
      <c r="I10" s="318"/>
      <c r="J10" s="318"/>
      <c r="K10" s="318"/>
      <c r="L10" s="318"/>
      <c r="M10" s="318"/>
      <c r="N10" s="318"/>
      <c r="O10" s="318"/>
    </row>
    <row r="11" spans="1:15" ht="15.75">
      <c r="A11" s="92"/>
      <c r="B11" s="92"/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119"/>
      <c r="O11" s="119"/>
    </row>
    <row r="12" spans="1:15" ht="19.5">
      <c r="A12" s="135" t="s">
        <v>169</v>
      </c>
      <c r="B12" s="312" t="s">
        <v>170</v>
      </c>
      <c r="C12" s="312" t="s">
        <v>171</v>
      </c>
      <c r="D12" s="312" t="s">
        <v>172</v>
      </c>
      <c r="E12" s="135" t="s">
        <v>173</v>
      </c>
      <c r="F12" s="135" t="s">
        <v>174</v>
      </c>
      <c r="G12" s="314" t="s">
        <v>175</v>
      </c>
      <c r="H12" s="315"/>
      <c r="I12" s="315"/>
      <c r="J12" s="315"/>
      <c r="K12" s="315"/>
      <c r="L12" s="315"/>
      <c r="M12" s="315"/>
      <c r="N12" s="315"/>
      <c r="O12" s="316"/>
    </row>
    <row r="13" spans="1:15" ht="68.25">
      <c r="A13" s="135" t="s">
        <v>9</v>
      </c>
      <c r="B13" s="313"/>
      <c r="C13" s="313"/>
      <c r="D13" s="313"/>
      <c r="E13" s="135" t="s">
        <v>176</v>
      </c>
      <c r="F13" s="135" t="s">
        <v>177</v>
      </c>
      <c r="G13" s="135" t="s">
        <v>178</v>
      </c>
      <c r="H13" s="135" t="s">
        <v>179</v>
      </c>
      <c r="I13" s="135" t="s">
        <v>180</v>
      </c>
      <c r="J13" s="135" t="s">
        <v>181</v>
      </c>
      <c r="K13" s="135" t="s">
        <v>182</v>
      </c>
      <c r="L13" s="135" t="s">
        <v>183</v>
      </c>
      <c r="M13" s="135" t="s">
        <v>184</v>
      </c>
      <c r="N13" s="135" t="s">
        <v>185</v>
      </c>
      <c r="O13" s="136" t="s">
        <v>186</v>
      </c>
    </row>
    <row r="14" spans="1:15" ht="29.25">
      <c r="A14" s="137" t="s">
        <v>17</v>
      </c>
      <c r="B14" s="138" t="s">
        <v>187</v>
      </c>
      <c r="C14" s="139" t="s">
        <v>188</v>
      </c>
      <c r="D14" s="140">
        <v>37000</v>
      </c>
      <c r="E14" s="141">
        <v>29000</v>
      </c>
      <c r="F14" s="141">
        <v>8000</v>
      </c>
      <c r="G14" s="141">
        <v>8000</v>
      </c>
      <c r="H14" s="141"/>
      <c r="I14" s="141"/>
      <c r="J14" s="141"/>
      <c r="K14" s="141"/>
      <c r="L14" s="141"/>
      <c r="M14" s="141"/>
      <c r="N14" s="141"/>
      <c r="O14" s="142"/>
    </row>
    <row r="15" spans="1:15" ht="19.5">
      <c r="A15" s="137" t="s">
        <v>17</v>
      </c>
      <c r="B15" s="143" t="s">
        <v>189</v>
      </c>
      <c r="C15" s="144">
        <v>2006</v>
      </c>
      <c r="D15" s="145">
        <v>8000</v>
      </c>
      <c r="E15" s="141"/>
      <c r="F15" s="141">
        <v>8000</v>
      </c>
      <c r="G15" s="141">
        <v>8000</v>
      </c>
      <c r="H15" s="141"/>
      <c r="I15" s="141"/>
      <c r="J15" s="141"/>
      <c r="K15" s="141"/>
      <c r="L15" s="141"/>
      <c r="M15" s="141"/>
      <c r="N15" s="141"/>
      <c r="O15" s="142"/>
    </row>
    <row r="16" spans="1:15" ht="29.25">
      <c r="A16" s="137" t="s">
        <v>17</v>
      </c>
      <c r="B16" s="143" t="s">
        <v>190</v>
      </c>
      <c r="C16" s="144">
        <v>2006</v>
      </c>
      <c r="D16" s="145">
        <v>6000</v>
      </c>
      <c r="E16" s="141"/>
      <c r="F16" s="141">
        <v>6000</v>
      </c>
      <c r="G16" s="141">
        <v>6000</v>
      </c>
      <c r="H16" s="141"/>
      <c r="I16" s="141"/>
      <c r="J16" s="141"/>
      <c r="K16" s="141"/>
      <c r="L16" s="141"/>
      <c r="M16" s="141"/>
      <c r="N16" s="141"/>
      <c r="O16" s="142"/>
    </row>
    <row r="17" spans="1:15" ht="18.75" customHeight="1">
      <c r="A17" s="298" t="s">
        <v>17</v>
      </c>
      <c r="B17" s="300" t="s">
        <v>191</v>
      </c>
      <c r="C17" s="302">
        <v>2006</v>
      </c>
      <c r="D17" s="304">
        <v>381611</v>
      </c>
      <c r="E17" s="304">
        <v>25611</v>
      </c>
      <c r="F17" s="304">
        <v>356000</v>
      </c>
      <c r="G17" s="304">
        <v>80000</v>
      </c>
      <c r="H17" s="141"/>
      <c r="I17" s="312"/>
      <c r="J17" s="117" t="s">
        <v>192</v>
      </c>
      <c r="K17" s="117"/>
      <c r="L17" s="312"/>
      <c r="M17" s="312"/>
      <c r="N17" s="312"/>
      <c r="O17" s="312"/>
    </row>
    <row r="18" spans="1:15" ht="18.75" customHeight="1">
      <c r="A18" s="299"/>
      <c r="B18" s="301"/>
      <c r="C18" s="303"/>
      <c r="D18" s="305"/>
      <c r="E18" s="305"/>
      <c r="F18" s="305"/>
      <c r="G18" s="305"/>
      <c r="H18" s="150"/>
      <c r="I18" s="313"/>
      <c r="J18" s="150">
        <v>276000</v>
      </c>
      <c r="K18" s="150"/>
      <c r="L18" s="313"/>
      <c r="M18" s="313"/>
      <c r="N18" s="313"/>
      <c r="O18" s="313"/>
    </row>
    <row r="19" spans="1:15" ht="12.75">
      <c r="A19" s="298"/>
      <c r="B19" s="300" t="s">
        <v>193</v>
      </c>
      <c r="C19" s="302">
        <v>2006</v>
      </c>
      <c r="D19" s="304">
        <v>376435</v>
      </c>
      <c r="E19" s="304">
        <v>16435</v>
      </c>
      <c r="F19" s="304">
        <v>360000</v>
      </c>
      <c r="G19" s="141">
        <v>90000</v>
      </c>
      <c r="H19" s="141"/>
      <c r="I19" s="312"/>
      <c r="J19" s="141" t="s">
        <v>192</v>
      </c>
      <c r="K19" s="141"/>
      <c r="L19" s="312"/>
      <c r="M19" s="312"/>
      <c r="N19" s="312"/>
      <c r="O19" s="312"/>
    </row>
    <row r="20" spans="1:15" ht="12.75">
      <c r="A20" s="306"/>
      <c r="B20" s="307"/>
      <c r="C20" s="308"/>
      <c r="D20" s="309"/>
      <c r="E20" s="309"/>
      <c r="F20" s="309"/>
      <c r="G20" s="140" t="s">
        <v>5</v>
      </c>
      <c r="H20" s="140"/>
      <c r="I20" s="297"/>
      <c r="J20" s="140">
        <v>270000</v>
      </c>
      <c r="K20" s="140"/>
      <c r="L20" s="297"/>
      <c r="M20" s="297"/>
      <c r="N20" s="297"/>
      <c r="O20" s="297"/>
    </row>
    <row r="21" spans="1:15" ht="27" customHeight="1">
      <c r="A21" s="152"/>
      <c r="B21" s="143" t="s">
        <v>194</v>
      </c>
      <c r="C21" s="144">
        <v>2006</v>
      </c>
      <c r="D21" s="145">
        <v>8000</v>
      </c>
      <c r="E21" s="145"/>
      <c r="F21" s="145">
        <v>8000</v>
      </c>
      <c r="G21" s="145">
        <v>8000</v>
      </c>
      <c r="H21" s="145"/>
      <c r="I21" s="144"/>
      <c r="J21" s="145"/>
      <c r="K21" s="145"/>
      <c r="L21" s="144"/>
      <c r="M21" s="144"/>
      <c r="N21" s="144"/>
      <c r="O21" s="144"/>
    </row>
    <row r="22" spans="1:15" ht="16.5" customHeight="1">
      <c r="A22" s="306"/>
      <c r="B22" s="307" t="s">
        <v>195</v>
      </c>
      <c r="C22" s="363">
        <v>2006</v>
      </c>
      <c r="D22" s="365">
        <v>933118</v>
      </c>
      <c r="E22" s="365">
        <v>26010</v>
      </c>
      <c r="F22" s="365">
        <v>907108</v>
      </c>
      <c r="G22" s="154">
        <v>29161</v>
      </c>
      <c r="H22" s="154">
        <v>0</v>
      </c>
      <c r="I22" s="154">
        <v>538176</v>
      </c>
      <c r="J22" s="154" t="s">
        <v>192</v>
      </c>
      <c r="K22" s="154"/>
      <c r="L22" s="363"/>
      <c r="M22" s="363"/>
      <c r="N22" s="365">
        <v>0</v>
      </c>
      <c r="O22" s="367"/>
    </row>
    <row r="23" spans="1:15" ht="20.25" customHeight="1">
      <c r="A23" s="299"/>
      <c r="B23" s="301"/>
      <c r="C23" s="364"/>
      <c r="D23" s="366"/>
      <c r="E23" s="366"/>
      <c r="F23" s="366"/>
      <c r="G23" s="157">
        <v>0</v>
      </c>
      <c r="H23" s="157"/>
      <c r="I23" s="154">
        <v>89771</v>
      </c>
      <c r="J23" s="157">
        <v>250000</v>
      </c>
      <c r="K23" s="157"/>
      <c r="L23" s="364"/>
      <c r="M23" s="364"/>
      <c r="N23" s="366"/>
      <c r="O23" s="368"/>
    </row>
    <row r="24" spans="1:15" ht="19.5">
      <c r="A24" s="135" t="s">
        <v>169</v>
      </c>
      <c r="B24" s="312" t="s">
        <v>170</v>
      </c>
      <c r="C24" s="312" t="s">
        <v>171</v>
      </c>
      <c r="D24" s="312" t="s">
        <v>172</v>
      </c>
      <c r="E24" s="135" t="s">
        <v>173</v>
      </c>
      <c r="F24" s="135" t="s">
        <v>174</v>
      </c>
      <c r="G24" s="314" t="s">
        <v>175</v>
      </c>
      <c r="H24" s="315"/>
      <c r="I24" s="315"/>
      <c r="J24" s="315"/>
      <c r="K24" s="315"/>
      <c r="L24" s="315"/>
      <c r="M24" s="315"/>
      <c r="N24" s="315"/>
      <c r="O24" s="316"/>
    </row>
    <row r="25" spans="1:15" ht="68.25">
      <c r="A25" s="135" t="s">
        <v>9</v>
      </c>
      <c r="B25" s="313"/>
      <c r="C25" s="313"/>
      <c r="D25" s="313"/>
      <c r="E25" s="135" t="s">
        <v>176</v>
      </c>
      <c r="F25" s="135" t="s">
        <v>177</v>
      </c>
      <c r="G25" s="135" t="s">
        <v>178</v>
      </c>
      <c r="H25" s="135" t="s">
        <v>179</v>
      </c>
      <c r="I25" s="135" t="s">
        <v>180</v>
      </c>
      <c r="J25" s="135" t="s">
        <v>181</v>
      </c>
      <c r="K25" s="135" t="s">
        <v>182</v>
      </c>
      <c r="L25" s="135" t="s">
        <v>183</v>
      </c>
      <c r="M25" s="135" t="s">
        <v>184</v>
      </c>
      <c r="N25" s="135" t="s">
        <v>185</v>
      </c>
      <c r="O25" s="136" t="s">
        <v>186</v>
      </c>
    </row>
    <row r="26" spans="1:15" ht="25.5" customHeight="1">
      <c r="A26" s="298" t="s">
        <v>71</v>
      </c>
      <c r="B26" s="300" t="s">
        <v>196</v>
      </c>
      <c r="C26" s="369" t="s">
        <v>197</v>
      </c>
      <c r="D26" s="370">
        <v>746951</v>
      </c>
      <c r="E26" s="370">
        <v>89000</v>
      </c>
      <c r="F26" s="370">
        <f>F28+F29+F30+F31+F32</f>
        <v>647951</v>
      </c>
      <c r="G26" s="370">
        <f>G28+G29+G30+G31+G32</f>
        <v>313723</v>
      </c>
      <c r="H26" s="159"/>
      <c r="I26" s="370">
        <v>334228</v>
      </c>
      <c r="J26" s="159" t="s">
        <v>5</v>
      </c>
      <c r="K26" s="159"/>
      <c r="L26" s="369"/>
      <c r="M26" s="369"/>
      <c r="N26" s="371">
        <v>0</v>
      </c>
      <c r="O26" s="373"/>
    </row>
    <row r="27" spans="1:15" ht="22.5" customHeight="1">
      <c r="A27" s="299"/>
      <c r="B27" s="301"/>
      <c r="C27" s="364"/>
      <c r="D27" s="366"/>
      <c r="E27" s="366"/>
      <c r="F27" s="366"/>
      <c r="G27" s="366"/>
      <c r="H27" s="157">
        <v>0</v>
      </c>
      <c r="I27" s="366"/>
      <c r="J27" s="157">
        <f>J28+J29+J30+J31+J32</f>
        <v>0</v>
      </c>
      <c r="K27" s="157"/>
      <c r="L27" s="364"/>
      <c r="M27" s="364"/>
      <c r="N27" s="372"/>
      <c r="O27" s="368"/>
    </row>
    <row r="28" spans="1:15" ht="12.75">
      <c r="A28" s="162"/>
      <c r="B28" s="146" t="s">
        <v>198</v>
      </c>
      <c r="C28" s="158" t="s">
        <v>5</v>
      </c>
      <c r="D28" s="159">
        <v>0</v>
      </c>
      <c r="E28" s="159"/>
      <c r="F28" s="159">
        <v>217000</v>
      </c>
      <c r="G28" s="159">
        <v>46772</v>
      </c>
      <c r="H28" s="159">
        <v>0</v>
      </c>
      <c r="I28" s="159">
        <v>170228</v>
      </c>
      <c r="J28" s="159">
        <v>0</v>
      </c>
      <c r="K28" s="159"/>
      <c r="L28" s="159"/>
      <c r="M28" s="158"/>
      <c r="N28" s="160"/>
      <c r="O28" s="161"/>
    </row>
    <row r="29" spans="1:15" ht="12.75">
      <c r="A29" s="163"/>
      <c r="B29" s="138" t="s">
        <v>199</v>
      </c>
      <c r="C29" s="153" t="s">
        <v>5</v>
      </c>
      <c r="D29" s="154"/>
      <c r="E29" s="154"/>
      <c r="F29" s="154">
        <v>48000</v>
      </c>
      <c r="G29" s="154">
        <v>48000</v>
      </c>
      <c r="H29" s="154">
        <v>0</v>
      </c>
      <c r="I29" s="154">
        <v>0</v>
      </c>
      <c r="J29" s="154">
        <v>0</v>
      </c>
      <c r="K29" s="154"/>
      <c r="L29" s="154"/>
      <c r="M29" s="153"/>
      <c r="N29" s="164"/>
      <c r="O29" s="155"/>
    </row>
    <row r="30" spans="1:15" ht="12.75">
      <c r="A30" s="163"/>
      <c r="B30" s="138" t="s">
        <v>200</v>
      </c>
      <c r="C30" s="153" t="s">
        <v>5</v>
      </c>
      <c r="D30" s="154"/>
      <c r="E30" s="154"/>
      <c r="F30" s="154">
        <v>138000</v>
      </c>
      <c r="G30" s="154">
        <v>138000</v>
      </c>
      <c r="H30" s="154">
        <v>0</v>
      </c>
      <c r="I30" s="154">
        <v>0</v>
      </c>
      <c r="J30" s="154">
        <v>0</v>
      </c>
      <c r="K30" s="154"/>
      <c r="L30" s="154"/>
      <c r="M30" s="153"/>
      <c r="N30" s="164"/>
      <c r="O30" s="155"/>
    </row>
    <row r="31" spans="1:15" ht="12.75">
      <c r="A31" s="163"/>
      <c r="B31" s="138" t="s">
        <v>201</v>
      </c>
      <c r="C31" s="153" t="s">
        <v>5</v>
      </c>
      <c r="D31" s="154"/>
      <c r="E31" s="154"/>
      <c r="F31" s="154">
        <v>219951</v>
      </c>
      <c r="G31" s="154">
        <v>55951</v>
      </c>
      <c r="H31" s="154">
        <v>0</v>
      </c>
      <c r="I31" s="154">
        <v>164000</v>
      </c>
      <c r="J31" s="154">
        <v>0</v>
      </c>
      <c r="K31" s="154"/>
      <c r="L31" s="154"/>
      <c r="M31" s="153"/>
      <c r="N31" s="164"/>
      <c r="O31" s="155"/>
    </row>
    <row r="32" spans="1:15" ht="13.5" thickBot="1">
      <c r="A32" s="163"/>
      <c r="B32" s="138" t="s">
        <v>202</v>
      </c>
      <c r="C32" s="153"/>
      <c r="D32" s="154"/>
      <c r="E32" s="154"/>
      <c r="F32" s="154">
        <v>25000</v>
      </c>
      <c r="G32" s="154">
        <v>25000</v>
      </c>
      <c r="H32" s="154">
        <v>0</v>
      </c>
      <c r="I32" s="154">
        <v>0</v>
      </c>
      <c r="J32" s="154">
        <v>0</v>
      </c>
      <c r="K32" s="154"/>
      <c r="L32" s="154"/>
      <c r="M32" s="153"/>
      <c r="N32" s="164"/>
      <c r="O32" s="155"/>
    </row>
    <row r="33" spans="1:15" ht="21" customHeight="1" thickBot="1" thickTop="1">
      <c r="A33" s="165"/>
      <c r="B33" s="166" t="s">
        <v>203</v>
      </c>
      <c r="C33" s="166"/>
      <c r="D33" s="167">
        <f>D26+D22+D21+D19+D17+D16+D15+D14</f>
        <v>2497115</v>
      </c>
      <c r="E33" s="167">
        <f>E26+E22+E19+E17+E16+E15+E14</f>
        <v>186056</v>
      </c>
      <c r="F33" s="167">
        <f>F26+F22+F21+F19+F17+F16+F15+F14</f>
        <v>2301059</v>
      </c>
      <c r="G33" s="167">
        <f>G26+G22+G21+G19+G17+G16+G15+G14</f>
        <v>542884</v>
      </c>
      <c r="H33" s="167">
        <f>H27+H22</f>
        <v>0</v>
      </c>
      <c r="I33" s="167">
        <f>I26+I23+I22+I19+I17+I16+I15+I14</f>
        <v>962175</v>
      </c>
      <c r="J33" s="167">
        <f>J27+J23+J20+J18+J16+J15+J14</f>
        <v>796000</v>
      </c>
      <c r="K33" s="167"/>
      <c r="L33" s="167">
        <f>L26+L22+L19+L17+L16+L15+L14</f>
        <v>0</v>
      </c>
      <c r="M33" s="167">
        <f>M26+M22+M19+M17+M16+M15+M14</f>
        <v>0</v>
      </c>
      <c r="N33" s="167">
        <f>N26+N22+N19+N17+N16+N15+N14</f>
        <v>0</v>
      </c>
      <c r="O33" s="167">
        <f>O26+O22+O19+O17+O16+O15+O14</f>
        <v>0</v>
      </c>
    </row>
    <row r="34" spans="1:15" ht="21" customHeight="1" thickTop="1">
      <c r="A34" s="386">
        <v>60016</v>
      </c>
      <c r="B34" s="387" t="s">
        <v>204</v>
      </c>
      <c r="C34" s="388">
        <v>2006</v>
      </c>
      <c r="D34" s="389">
        <v>180000</v>
      </c>
      <c r="E34" s="391"/>
      <c r="F34" s="389">
        <v>180000</v>
      </c>
      <c r="G34" s="389">
        <v>29000</v>
      </c>
      <c r="H34" s="391"/>
      <c r="I34" s="391"/>
      <c r="J34" s="389">
        <v>90000</v>
      </c>
      <c r="K34" s="391"/>
      <c r="L34" s="389">
        <v>40000</v>
      </c>
      <c r="M34" s="296" t="s">
        <v>209</v>
      </c>
      <c r="N34" s="391"/>
      <c r="O34" s="391"/>
    </row>
    <row r="35" spans="1:15" ht="12.75" customHeight="1">
      <c r="A35" s="303"/>
      <c r="B35" s="301"/>
      <c r="C35" s="364"/>
      <c r="D35" s="366"/>
      <c r="E35" s="392"/>
      <c r="F35" s="366"/>
      <c r="G35" s="366"/>
      <c r="H35" s="392"/>
      <c r="I35" s="392"/>
      <c r="J35" s="366"/>
      <c r="K35" s="392"/>
      <c r="L35" s="366"/>
      <c r="M35" s="157">
        <v>21000</v>
      </c>
      <c r="N35" s="392"/>
      <c r="O35" s="392"/>
    </row>
    <row r="36" spans="1:15" ht="12.75" customHeight="1">
      <c r="A36" s="302">
        <v>60016</v>
      </c>
      <c r="B36" s="300" t="s">
        <v>205</v>
      </c>
      <c r="C36" s="369">
        <v>2006</v>
      </c>
      <c r="D36" s="370">
        <v>180000</v>
      </c>
      <c r="E36" s="393"/>
      <c r="F36" s="370">
        <v>180000</v>
      </c>
      <c r="G36" s="370">
        <v>70000</v>
      </c>
      <c r="H36" s="393"/>
      <c r="I36" s="393"/>
      <c r="J36" s="370">
        <v>90000</v>
      </c>
      <c r="K36" s="393"/>
      <c r="L36" s="370">
        <v>0</v>
      </c>
      <c r="M36" s="159" t="s">
        <v>209</v>
      </c>
      <c r="N36" s="393"/>
      <c r="O36" s="393"/>
    </row>
    <row r="37" spans="1:15" ht="12.75">
      <c r="A37" s="303"/>
      <c r="B37" s="301"/>
      <c r="C37" s="364"/>
      <c r="D37" s="366"/>
      <c r="E37" s="392"/>
      <c r="F37" s="366"/>
      <c r="G37" s="366"/>
      <c r="H37" s="392"/>
      <c r="I37" s="392"/>
      <c r="J37" s="366"/>
      <c r="K37" s="392"/>
      <c r="L37" s="366"/>
      <c r="M37" s="157">
        <v>20000</v>
      </c>
      <c r="N37" s="392"/>
      <c r="O37" s="392"/>
    </row>
    <row r="38" spans="1:15" ht="66" customHeight="1">
      <c r="A38" s="298" t="s">
        <v>206</v>
      </c>
      <c r="B38" s="146" t="s">
        <v>207</v>
      </c>
      <c r="C38" s="369" t="s">
        <v>208</v>
      </c>
      <c r="D38" s="370">
        <v>1880892</v>
      </c>
      <c r="E38" s="370">
        <v>20293</v>
      </c>
      <c r="F38" s="370">
        <v>1860599</v>
      </c>
      <c r="G38" s="170" t="s">
        <v>209</v>
      </c>
      <c r="H38" s="170"/>
      <c r="I38" s="171">
        <v>1105237</v>
      </c>
      <c r="J38" s="172" t="s">
        <v>210</v>
      </c>
      <c r="K38" s="172"/>
      <c r="L38" s="374"/>
      <c r="M38" s="374"/>
      <c r="N38" s="371">
        <v>0</v>
      </c>
      <c r="O38" s="373"/>
    </row>
    <row r="39" spans="1:15" ht="30" customHeight="1">
      <c r="A39" s="306"/>
      <c r="B39" s="307" t="s">
        <v>211</v>
      </c>
      <c r="C39" s="363"/>
      <c r="D39" s="365"/>
      <c r="E39" s="365"/>
      <c r="F39" s="365"/>
      <c r="G39" s="154">
        <v>21002</v>
      </c>
      <c r="H39" s="154"/>
      <c r="I39" s="370">
        <v>184360</v>
      </c>
      <c r="J39" s="309">
        <v>550000</v>
      </c>
      <c r="K39" s="140"/>
      <c r="L39" s="375"/>
      <c r="M39" s="375"/>
      <c r="N39" s="376"/>
      <c r="O39" s="367"/>
    </row>
    <row r="40" spans="1:15" ht="30" customHeight="1">
      <c r="A40" s="306"/>
      <c r="B40" s="307"/>
      <c r="C40" s="363"/>
      <c r="D40" s="365"/>
      <c r="E40" s="365"/>
      <c r="F40" s="365"/>
      <c r="G40" s="154"/>
      <c r="H40" s="154"/>
      <c r="I40" s="365"/>
      <c r="J40" s="309"/>
      <c r="K40" s="140"/>
      <c r="L40" s="375"/>
      <c r="M40" s="375"/>
      <c r="N40" s="376"/>
      <c r="O40" s="367"/>
    </row>
    <row r="41" spans="1:15" ht="19.5" customHeight="1">
      <c r="A41" s="298" t="s">
        <v>206</v>
      </c>
      <c r="B41" s="300" t="s">
        <v>212</v>
      </c>
      <c r="C41" s="369" t="s">
        <v>213</v>
      </c>
      <c r="D41" s="370">
        <v>288000</v>
      </c>
      <c r="E41" s="370"/>
      <c r="F41" s="370">
        <v>125000</v>
      </c>
      <c r="G41" s="370">
        <v>25000</v>
      </c>
      <c r="H41" s="370"/>
      <c r="I41" s="370"/>
      <c r="J41" s="141" t="s">
        <v>210</v>
      </c>
      <c r="K41" s="141"/>
      <c r="L41" s="159" t="s">
        <v>209</v>
      </c>
      <c r="M41" s="374"/>
      <c r="N41" s="371">
        <v>163000</v>
      </c>
      <c r="O41" s="373"/>
    </row>
    <row r="42" spans="1:15" ht="23.25" customHeight="1">
      <c r="A42" s="299"/>
      <c r="B42" s="301"/>
      <c r="C42" s="364"/>
      <c r="D42" s="366"/>
      <c r="E42" s="366"/>
      <c r="F42" s="366"/>
      <c r="G42" s="366"/>
      <c r="H42" s="366"/>
      <c r="I42" s="366"/>
      <c r="J42" s="150">
        <v>50000</v>
      </c>
      <c r="K42" s="150"/>
      <c r="L42" s="157">
        <v>50000</v>
      </c>
      <c r="M42" s="377"/>
      <c r="N42" s="372"/>
      <c r="O42" s="368"/>
    </row>
    <row r="43" spans="1:15" ht="19.5">
      <c r="A43" s="135" t="s">
        <v>169</v>
      </c>
      <c r="B43" s="312" t="s">
        <v>170</v>
      </c>
      <c r="C43" s="312" t="s">
        <v>171</v>
      </c>
      <c r="D43" s="312" t="s">
        <v>172</v>
      </c>
      <c r="E43" s="135" t="s">
        <v>173</v>
      </c>
      <c r="F43" s="135" t="s">
        <v>174</v>
      </c>
      <c r="G43" s="314" t="s">
        <v>175</v>
      </c>
      <c r="H43" s="315"/>
      <c r="I43" s="315"/>
      <c r="J43" s="315"/>
      <c r="K43" s="315"/>
      <c r="L43" s="315"/>
      <c r="M43" s="315"/>
      <c r="N43" s="315"/>
      <c r="O43" s="316"/>
    </row>
    <row r="44" spans="1:15" ht="68.25">
      <c r="A44" s="135" t="s">
        <v>9</v>
      </c>
      <c r="B44" s="313"/>
      <c r="C44" s="313"/>
      <c r="D44" s="313"/>
      <c r="E44" s="135" t="s">
        <v>176</v>
      </c>
      <c r="F44" s="135" t="s">
        <v>177</v>
      </c>
      <c r="G44" s="135" t="s">
        <v>178</v>
      </c>
      <c r="H44" s="135" t="s">
        <v>179</v>
      </c>
      <c r="I44" s="135" t="s">
        <v>180</v>
      </c>
      <c r="J44" s="135" t="s">
        <v>181</v>
      </c>
      <c r="K44" s="135" t="s">
        <v>182</v>
      </c>
      <c r="L44" s="135" t="s">
        <v>183</v>
      </c>
      <c r="M44" s="135" t="s">
        <v>184</v>
      </c>
      <c r="N44" s="135" t="s">
        <v>185</v>
      </c>
      <c r="O44" s="136" t="s">
        <v>186</v>
      </c>
    </row>
    <row r="45" spans="1:15" ht="19.5">
      <c r="A45" s="135"/>
      <c r="B45" s="148" t="s">
        <v>271</v>
      </c>
      <c r="C45" s="149">
        <v>2006</v>
      </c>
      <c r="D45" s="150">
        <v>5000</v>
      </c>
      <c r="E45" s="145"/>
      <c r="F45" s="145">
        <v>5000</v>
      </c>
      <c r="G45" s="145">
        <v>5000</v>
      </c>
      <c r="H45" s="145"/>
      <c r="I45" s="145"/>
      <c r="J45" s="145"/>
      <c r="K45" s="145"/>
      <c r="L45" s="145"/>
      <c r="M45" s="145"/>
      <c r="N45" s="145"/>
      <c r="O45" s="219"/>
    </row>
    <row r="46" spans="1:15" ht="19.5">
      <c r="A46" s="152" t="s">
        <v>206</v>
      </c>
      <c r="B46" s="143" t="s">
        <v>214</v>
      </c>
      <c r="C46" s="169" t="s">
        <v>213</v>
      </c>
      <c r="D46" s="168">
        <v>55000</v>
      </c>
      <c r="E46" s="168"/>
      <c r="F46" s="168">
        <v>23000</v>
      </c>
      <c r="G46" s="168">
        <v>23000</v>
      </c>
      <c r="H46" s="168"/>
      <c r="I46" s="168"/>
      <c r="J46" s="145"/>
      <c r="K46" s="145"/>
      <c r="L46" s="175"/>
      <c r="M46" s="175"/>
      <c r="N46" s="176">
        <v>32000</v>
      </c>
      <c r="O46" s="177"/>
    </row>
    <row r="47" spans="1:15" ht="29.25">
      <c r="A47" s="152" t="s">
        <v>206</v>
      </c>
      <c r="B47" s="143" t="s">
        <v>215</v>
      </c>
      <c r="C47" s="169">
        <v>2006</v>
      </c>
      <c r="D47" s="168">
        <v>40000</v>
      </c>
      <c r="E47" s="168"/>
      <c r="F47" s="168">
        <v>40000</v>
      </c>
      <c r="G47" s="168">
        <v>40000</v>
      </c>
      <c r="H47" s="168"/>
      <c r="I47" s="168"/>
      <c r="J47" s="145"/>
      <c r="K47" s="145"/>
      <c r="L47" s="175"/>
      <c r="M47" s="175"/>
      <c r="N47" s="176"/>
      <c r="O47" s="177"/>
    </row>
    <row r="48" spans="1:15" ht="29.25">
      <c r="A48" s="152" t="s">
        <v>206</v>
      </c>
      <c r="B48" s="143" t="s">
        <v>216</v>
      </c>
      <c r="C48" s="169" t="s">
        <v>213</v>
      </c>
      <c r="D48" s="168">
        <v>77000</v>
      </c>
      <c r="E48" s="168"/>
      <c r="F48" s="168">
        <v>22000</v>
      </c>
      <c r="G48" s="168">
        <v>22000</v>
      </c>
      <c r="H48" s="168"/>
      <c r="I48" s="168"/>
      <c r="J48" s="145"/>
      <c r="K48" s="145"/>
      <c r="L48" s="175"/>
      <c r="M48" s="175"/>
      <c r="N48" s="176">
        <v>55000</v>
      </c>
      <c r="O48" s="177"/>
    </row>
    <row r="49" spans="1:15" ht="20.25" thickBot="1">
      <c r="A49" s="151" t="s">
        <v>206</v>
      </c>
      <c r="B49" s="138" t="s">
        <v>217</v>
      </c>
      <c r="C49" s="153" t="s">
        <v>213</v>
      </c>
      <c r="D49" s="154">
        <v>134000</v>
      </c>
      <c r="E49" s="154"/>
      <c r="F49" s="154">
        <v>23000</v>
      </c>
      <c r="G49" s="154">
        <v>23000</v>
      </c>
      <c r="H49" s="154"/>
      <c r="I49" s="154"/>
      <c r="J49" s="140"/>
      <c r="K49" s="140"/>
      <c r="L49" s="174"/>
      <c r="M49" s="174"/>
      <c r="N49" s="164">
        <v>111000</v>
      </c>
      <c r="O49" s="155"/>
    </row>
    <row r="50" spans="1:15" ht="14.25" thickBot="1" thickTop="1">
      <c r="A50" s="165"/>
      <c r="B50" s="166" t="s">
        <v>218</v>
      </c>
      <c r="C50" s="166"/>
      <c r="D50" s="167">
        <f>D49+D48+D47+D46+D45+D41+D38+D36+D34</f>
        <v>2839892</v>
      </c>
      <c r="E50" s="167">
        <f>E49+E48+E47+E46+E45+E41+E38+E37+E35</f>
        <v>20293</v>
      </c>
      <c r="F50" s="167">
        <f>F49+F48+F47+F46+F45+F41+F38+F36+F34</f>
        <v>2458599</v>
      </c>
      <c r="G50" s="167">
        <f>G49+G48+G47+G46+G45+G41+G39+G36+G34</f>
        <v>258002</v>
      </c>
      <c r="H50" s="167">
        <f>H49+H48+H47+H46+H45+H41+H39+H37+H35</f>
        <v>0</v>
      </c>
      <c r="I50" s="167">
        <f>I49+I48+I47+I46+I45+I41+I39+I38+I37+I35</f>
        <v>1289597</v>
      </c>
      <c r="J50" s="167">
        <f>J49+J48+J47+J46+J45+J42+J39+J36+J34</f>
        <v>780000</v>
      </c>
      <c r="K50" s="167">
        <f>K49+K48+K47+K46+K45+K42+K40+K37+K35</f>
        <v>0</v>
      </c>
      <c r="L50" s="167">
        <f>L49+L48+L47+L46+L45+L42+L38+L36+L34</f>
        <v>90000</v>
      </c>
      <c r="M50" s="167">
        <f>M49+M48+M47+M46+M45+M41+M38+M37+M35</f>
        <v>41000</v>
      </c>
      <c r="N50" s="167">
        <f>N49+N48+N47+N46+N45+N41+N38+N37+N35</f>
        <v>361000</v>
      </c>
      <c r="O50" s="167">
        <f>O49+O48+O47+O46+O45+O41+O38+O37+O35</f>
        <v>0</v>
      </c>
    </row>
    <row r="51" spans="1:15" ht="49.5" thickTop="1">
      <c r="A51" s="178" t="s">
        <v>219</v>
      </c>
      <c r="B51" s="179" t="s">
        <v>220</v>
      </c>
      <c r="C51" s="180" t="s">
        <v>213</v>
      </c>
      <c r="D51" s="181">
        <v>2855000</v>
      </c>
      <c r="E51" s="181">
        <v>55000</v>
      </c>
      <c r="F51" s="181">
        <v>40000</v>
      </c>
      <c r="G51" s="181">
        <v>40000</v>
      </c>
      <c r="H51" s="181"/>
      <c r="I51" s="181">
        <v>0</v>
      </c>
      <c r="J51" s="181">
        <v>0</v>
      </c>
      <c r="K51" s="181"/>
      <c r="L51" s="181"/>
      <c r="M51" s="181"/>
      <c r="N51" s="181">
        <v>2760000</v>
      </c>
      <c r="O51" s="181"/>
    </row>
    <row r="52" spans="1:15" ht="19.5">
      <c r="A52" s="298" t="s">
        <v>219</v>
      </c>
      <c r="B52" s="300" t="s">
        <v>221</v>
      </c>
      <c r="C52" s="369">
        <v>2006</v>
      </c>
      <c r="D52" s="370">
        <v>60000</v>
      </c>
      <c r="E52" s="370"/>
      <c r="F52" s="370">
        <v>60000</v>
      </c>
      <c r="G52" s="370">
        <v>3000</v>
      </c>
      <c r="H52" s="370"/>
      <c r="I52" s="370"/>
      <c r="J52" s="370"/>
      <c r="K52" s="154"/>
      <c r="L52" s="154" t="s">
        <v>421</v>
      </c>
      <c r="M52" s="370"/>
      <c r="N52" s="370"/>
      <c r="O52" s="370"/>
    </row>
    <row r="53" spans="1:15" ht="13.5" thickBot="1">
      <c r="A53" s="379"/>
      <c r="B53" s="380"/>
      <c r="C53" s="381"/>
      <c r="D53" s="378"/>
      <c r="E53" s="378"/>
      <c r="F53" s="378"/>
      <c r="G53" s="378"/>
      <c r="H53" s="378"/>
      <c r="I53" s="378"/>
      <c r="J53" s="378"/>
      <c r="K53" s="154"/>
      <c r="L53" s="182">
        <v>57000</v>
      </c>
      <c r="M53" s="378"/>
      <c r="N53" s="378"/>
      <c r="O53" s="378"/>
    </row>
    <row r="54" spans="1:15" ht="14.25" thickBot="1" thickTop="1">
      <c r="A54" s="165"/>
      <c r="B54" s="166" t="s">
        <v>222</v>
      </c>
      <c r="C54" s="166"/>
      <c r="D54" s="167">
        <f>SUM(D51:D52)</f>
        <v>2915000</v>
      </c>
      <c r="E54" s="167">
        <f aca="true" t="shared" si="0" ref="E54:O54">SUM(E51:E53)</f>
        <v>55000</v>
      </c>
      <c r="F54" s="167">
        <f>SUM(F51:F52)</f>
        <v>100000</v>
      </c>
      <c r="G54" s="167">
        <f>SUM(G51:G52)</f>
        <v>43000</v>
      </c>
      <c r="H54" s="167">
        <f t="shared" si="0"/>
        <v>0</v>
      </c>
      <c r="I54" s="167">
        <f t="shared" si="0"/>
        <v>0</v>
      </c>
      <c r="J54" s="167">
        <f t="shared" si="0"/>
        <v>0</v>
      </c>
      <c r="K54" s="167"/>
      <c r="L54" s="167">
        <f t="shared" si="0"/>
        <v>57000</v>
      </c>
      <c r="M54" s="167">
        <f t="shared" si="0"/>
        <v>0</v>
      </c>
      <c r="N54" s="167">
        <f t="shared" si="0"/>
        <v>2760000</v>
      </c>
      <c r="O54" s="167">
        <f t="shared" si="0"/>
        <v>0</v>
      </c>
    </row>
    <row r="55" spans="1:15" ht="20.25" thickTop="1">
      <c r="A55" s="184" t="s">
        <v>223</v>
      </c>
      <c r="B55" s="138" t="s">
        <v>224</v>
      </c>
      <c r="C55" s="153" t="s">
        <v>225</v>
      </c>
      <c r="D55" s="154">
        <v>500000</v>
      </c>
      <c r="E55" s="154"/>
      <c r="F55" s="154">
        <v>25000</v>
      </c>
      <c r="G55" s="154">
        <v>15000</v>
      </c>
      <c r="H55" s="154"/>
      <c r="I55" s="154"/>
      <c r="J55" s="154"/>
      <c r="K55" s="154"/>
      <c r="L55" s="154"/>
      <c r="M55" s="154">
        <v>10000</v>
      </c>
      <c r="N55" s="154">
        <v>475000</v>
      </c>
      <c r="O55" s="154"/>
    </row>
    <row r="56" spans="1:15" ht="30" thickBot="1">
      <c r="A56" s="185" t="s">
        <v>223</v>
      </c>
      <c r="B56" s="146" t="s">
        <v>226</v>
      </c>
      <c r="C56" s="158">
        <v>2006</v>
      </c>
      <c r="D56" s="159">
        <v>12000</v>
      </c>
      <c r="E56" s="159"/>
      <c r="F56" s="159">
        <v>12000</v>
      </c>
      <c r="G56" s="159">
        <v>12000</v>
      </c>
      <c r="H56" s="159"/>
      <c r="I56" s="159"/>
      <c r="J56" s="159"/>
      <c r="K56" s="159"/>
      <c r="L56" s="159"/>
      <c r="M56" s="159"/>
      <c r="N56" s="159"/>
      <c r="O56" s="159"/>
    </row>
    <row r="57" spans="1:15" ht="14.25" thickBot="1" thickTop="1">
      <c r="A57" s="165"/>
      <c r="B57" s="166" t="s">
        <v>227</v>
      </c>
      <c r="C57" s="186"/>
      <c r="D57" s="187">
        <f>SUM(D55:D56)</f>
        <v>512000</v>
      </c>
      <c r="E57" s="187">
        <f aca="true" t="shared" si="1" ref="E57:O57">SUM(E55:E56)</f>
        <v>0</v>
      </c>
      <c r="F57" s="187">
        <f t="shared" si="1"/>
        <v>37000</v>
      </c>
      <c r="G57" s="187">
        <f t="shared" si="1"/>
        <v>27000</v>
      </c>
      <c r="H57" s="187">
        <f t="shared" si="1"/>
        <v>0</v>
      </c>
      <c r="I57" s="187">
        <f t="shared" si="1"/>
        <v>0</v>
      </c>
      <c r="J57" s="187">
        <f t="shared" si="1"/>
        <v>0</v>
      </c>
      <c r="K57" s="187"/>
      <c r="L57" s="187">
        <f t="shared" si="1"/>
        <v>0</v>
      </c>
      <c r="M57" s="187">
        <f t="shared" si="1"/>
        <v>10000</v>
      </c>
      <c r="N57" s="187">
        <f t="shared" si="1"/>
        <v>475000</v>
      </c>
      <c r="O57" s="187">
        <f t="shared" si="1"/>
        <v>0</v>
      </c>
    </row>
    <row r="58" spans="1:15" ht="14.25" thickBot="1" thickTop="1">
      <c r="A58" s="188" t="s">
        <v>228</v>
      </c>
      <c r="B58" s="189" t="s">
        <v>229</v>
      </c>
      <c r="C58" s="190">
        <v>2006</v>
      </c>
      <c r="D58" s="191">
        <v>25000</v>
      </c>
      <c r="E58" s="191"/>
      <c r="F58" s="191">
        <v>25000</v>
      </c>
      <c r="G58" s="191">
        <v>25000</v>
      </c>
      <c r="H58" s="191"/>
      <c r="I58" s="191"/>
      <c r="J58" s="191"/>
      <c r="K58" s="191"/>
      <c r="L58" s="191"/>
      <c r="M58" s="191"/>
      <c r="N58" s="191"/>
      <c r="O58" s="191"/>
    </row>
    <row r="59" spans="1:15" ht="23.25" customHeight="1" thickBot="1" thickTop="1">
      <c r="A59" s="192"/>
      <c r="B59" s="193" t="s">
        <v>230</v>
      </c>
      <c r="C59" s="194"/>
      <c r="D59" s="156">
        <f>SUM(D58)</f>
        <v>25000</v>
      </c>
      <c r="E59" s="156">
        <f aca="true" t="shared" si="2" ref="E59:O59">SUM(E58)</f>
        <v>0</v>
      </c>
      <c r="F59" s="156">
        <f t="shared" si="2"/>
        <v>25000</v>
      </c>
      <c r="G59" s="156">
        <f t="shared" si="2"/>
        <v>25000</v>
      </c>
      <c r="H59" s="156">
        <f t="shared" si="2"/>
        <v>0</v>
      </c>
      <c r="I59" s="156">
        <f t="shared" si="2"/>
        <v>0</v>
      </c>
      <c r="J59" s="156">
        <f t="shared" si="2"/>
        <v>0</v>
      </c>
      <c r="K59" s="156">
        <f t="shared" si="2"/>
        <v>0</v>
      </c>
      <c r="L59" s="156">
        <f t="shared" si="2"/>
        <v>0</v>
      </c>
      <c r="M59" s="156">
        <f t="shared" si="2"/>
        <v>0</v>
      </c>
      <c r="N59" s="156">
        <f t="shared" si="2"/>
        <v>0</v>
      </c>
      <c r="O59" s="156">
        <f t="shared" si="2"/>
        <v>0</v>
      </c>
    </row>
    <row r="60" spans="1:15" ht="30" thickTop="1">
      <c r="A60" s="195" t="s">
        <v>231</v>
      </c>
      <c r="B60" s="179" t="s">
        <v>232</v>
      </c>
      <c r="C60" s="180" t="s">
        <v>233</v>
      </c>
      <c r="D60" s="196">
        <v>12000</v>
      </c>
      <c r="E60" s="196"/>
      <c r="F60" s="196">
        <v>12000</v>
      </c>
      <c r="G60" s="196">
        <v>12000</v>
      </c>
      <c r="H60" s="196"/>
      <c r="I60" s="196"/>
      <c r="J60" s="196"/>
      <c r="K60" s="196"/>
      <c r="L60" s="196"/>
      <c r="M60" s="196"/>
      <c r="N60" s="196"/>
      <c r="O60" s="196"/>
    </row>
    <row r="61" spans="1:15" ht="19.5">
      <c r="A61" s="135" t="s">
        <v>169</v>
      </c>
      <c r="B61" s="312" t="s">
        <v>170</v>
      </c>
      <c r="C61" s="312" t="s">
        <v>171</v>
      </c>
      <c r="D61" s="312" t="s">
        <v>172</v>
      </c>
      <c r="E61" s="135" t="s">
        <v>173</v>
      </c>
      <c r="F61" s="135" t="s">
        <v>174</v>
      </c>
      <c r="G61" s="314" t="s">
        <v>175</v>
      </c>
      <c r="H61" s="315"/>
      <c r="I61" s="315"/>
      <c r="J61" s="315"/>
      <c r="K61" s="315"/>
      <c r="L61" s="315"/>
      <c r="M61" s="315"/>
      <c r="N61" s="315"/>
      <c r="O61" s="316"/>
    </row>
    <row r="62" spans="1:15" ht="68.25">
      <c r="A62" s="135" t="s">
        <v>9</v>
      </c>
      <c r="B62" s="313"/>
      <c r="C62" s="313"/>
      <c r="D62" s="313"/>
      <c r="E62" s="135" t="s">
        <v>176</v>
      </c>
      <c r="F62" s="135" t="s">
        <v>177</v>
      </c>
      <c r="G62" s="135" t="s">
        <v>178</v>
      </c>
      <c r="H62" s="135" t="s">
        <v>179</v>
      </c>
      <c r="I62" s="135" t="s">
        <v>180</v>
      </c>
      <c r="J62" s="135" t="s">
        <v>181</v>
      </c>
      <c r="K62" s="135" t="s">
        <v>182</v>
      </c>
      <c r="L62" s="135" t="s">
        <v>183</v>
      </c>
      <c r="M62" s="135" t="s">
        <v>184</v>
      </c>
      <c r="N62" s="135" t="s">
        <v>185</v>
      </c>
      <c r="O62" s="136" t="s">
        <v>186</v>
      </c>
    </row>
    <row r="63" spans="1:15" ht="19.5">
      <c r="A63" s="147">
        <v>80110</v>
      </c>
      <c r="B63" s="146" t="s">
        <v>234</v>
      </c>
      <c r="C63" s="147">
        <v>2006</v>
      </c>
      <c r="D63" s="159">
        <v>1980000</v>
      </c>
      <c r="E63" s="159">
        <v>1636700</v>
      </c>
      <c r="F63" s="159">
        <f>F64+F66</f>
        <v>220000</v>
      </c>
      <c r="G63" s="159">
        <f>G64+G66</f>
        <v>80000</v>
      </c>
      <c r="H63" s="159">
        <f>H64+H67</f>
        <v>0</v>
      </c>
      <c r="I63" s="159">
        <f>I64+I67</f>
        <v>0</v>
      </c>
      <c r="J63" s="159">
        <f>J64+J66</f>
        <v>0</v>
      </c>
      <c r="K63" s="159"/>
      <c r="L63" s="141">
        <f>L65+L67</f>
        <v>140000</v>
      </c>
      <c r="M63" s="141">
        <f>M65+M67</f>
        <v>0</v>
      </c>
      <c r="N63" s="141">
        <v>123300</v>
      </c>
      <c r="O63" s="141">
        <f>O65+O67</f>
        <v>0</v>
      </c>
    </row>
    <row r="64" spans="1:15" ht="12.75">
      <c r="A64" s="308"/>
      <c r="B64" s="307" t="s">
        <v>235</v>
      </c>
      <c r="C64" s="308">
        <v>2006</v>
      </c>
      <c r="D64" s="365"/>
      <c r="E64" s="365"/>
      <c r="F64" s="365">
        <v>140000</v>
      </c>
      <c r="G64" s="365">
        <v>60000</v>
      </c>
      <c r="H64" s="309"/>
      <c r="I64" s="309"/>
      <c r="J64" s="309"/>
      <c r="K64" s="140"/>
      <c r="L64" s="154" t="s">
        <v>236</v>
      </c>
      <c r="M64" s="309"/>
      <c r="N64" s="376">
        <v>0</v>
      </c>
      <c r="O64" s="309"/>
    </row>
    <row r="65" spans="1:15" ht="12.75">
      <c r="A65" s="308"/>
      <c r="B65" s="307"/>
      <c r="C65" s="308"/>
      <c r="D65" s="365"/>
      <c r="E65" s="365"/>
      <c r="F65" s="365"/>
      <c r="G65" s="365"/>
      <c r="H65" s="309"/>
      <c r="I65" s="309"/>
      <c r="J65" s="309"/>
      <c r="K65" s="140"/>
      <c r="L65" s="154">
        <v>80000</v>
      </c>
      <c r="M65" s="309"/>
      <c r="N65" s="376"/>
      <c r="O65" s="309"/>
    </row>
    <row r="66" spans="1:15" ht="12.75">
      <c r="A66" s="306" t="s">
        <v>5</v>
      </c>
      <c r="B66" s="382" t="s">
        <v>237</v>
      </c>
      <c r="C66" s="363">
        <v>2006</v>
      </c>
      <c r="D66" s="365"/>
      <c r="E66" s="365"/>
      <c r="F66" s="365">
        <v>80000</v>
      </c>
      <c r="G66" s="365">
        <v>20000</v>
      </c>
      <c r="H66" s="365"/>
      <c r="I66" s="365"/>
      <c r="J66" s="309">
        <v>0</v>
      </c>
      <c r="K66" s="140"/>
      <c r="L66" s="154" t="s">
        <v>238</v>
      </c>
      <c r="M66" s="309"/>
      <c r="N66" s="376"/>
      <c r="O66" s="309"/>
    </row>
    <row r="67" spans="1:15" ht="12.75">
      <c r="A67" s="299"/>
      <c r="B67" s="383"/>
      <c r="C67" s="364"/>
      <c r="D67" s="366"/>
      <c r="E67" s="366"/>
      <c r="F67" s="366"/>
      <c r="G67" s="366"/>
      <c r="H67" s="366"/>
      <c r="I67" s="366"/>
      <c r="J67" s="305"/>
      <c r="K67" s="150"/>
      <c r="L67" s="197">
        <v>60000</v>
      </c>
      <c r="M67" s="305"/>
      <c r="N67" s="372"/>
      <c r="O67" s="305"/>
    </row>
    <row r="68" spans="1:15" ht="46.5" customHeight="1">
      <c r="A68" s="302">
        <v>80110</v>
      </c>
      <c r="B68" s="146" t="s">
        <v>239</v>
      </c>
      <c r="C68" s="369" t="s">
        <v>240</v>
      </c>
      <c r="D68" s="370">
        <v>1879862</v>
      </c>
      <c r="E68" s="198"/>
      <c r="F68" s="199">
        <v>0</v>
      </c>
      <c r="G68" s="199">
        <v>0</v>
      </c>
      <c r="H68" s="199"/>
      <c r="I68" s="198"/>
      <c r="J68" s="198"/>
      <c r="K68" s="198"/>
      <c r="L68" s="198"/>
      <c r="M68" s="198"/>
      <c r="N68" s="371">
        <v>0</v>
      </c>
      <c r="O68" s="373"/>
    </row>
    <row r="69" spans="1:15" ht="19.5" customHeight="1">
      <c r="A69" s="308"/>
      <c r="B69" s="307" t="s">
        <v>241</v>
      </c>
      <c r="C69" s="363"/>
      <c r="D69" s="365"/>
      <c r="E69" s="365">
        <v>764941</v>
      </c>
      <c r="F69" s="365">
        <v>1114921</v>
      </c>
      <c r="G69" s="365">
        <v>175655</v>
      </c>
      <c r="H69" s="154"/>
      <c r="I69" s="182">
        <v>828634</v>
      </c>
      <c r="J69" s="174" t="s">
        <v>5</v>
      </c>
      <c r="K69" s="174"/>
      <c r="L69" s="375"/>
      <c r="M69" s="375"/>
      <c r="N69" s="376"/>
      <c r="O69" s="367"/>
    </row>
    <row r="70" spans="1:15" ht="37.5" customHeight="1">
      <c r="A70" s="308"/>
      <c r="B70" s="307"/>
      <c r="C70" s="363"/>
      <c r="D70" s="365"/>
      <c r="E70" s="365"/>
      <c r="F70" s="365"/>
      <c r="G70" s="365"/>
      <c r="H70" s="154"/>
      <c r="I70" s="182">
        <v>110632</v>
      </c>
      <c r="J70" s="154">
        <v>0</v>
      </c>
      <c r="K70" s="154"/>
      <c r="L70" s="375"/>
      <c r="M70" s="375"/>
      <c r="N70" s="376"/>
      <c r="O70" s="367"/>
    </row>
    <row r="71" spans="1:15" ht="27" customHeight="1">
      <c r="A71" s="144">
        <v>80110</v>
      </c>
      <c r="B71" s="143" t="s">
        <v>242</v>
      </c>
      <c r="C71" s="169">
        <v>2006</v>
      </c>
      <c r="D71" s="168">
        <v>54582</v>
      </c>
      <c r="E71" s="168">
        <v>44582</v>
      </c>
      <c r="F71" s="168">
        <v>10000</v>
      </c>
      <c r="G71" s="168">
        <v>10000</v>
      </c>
      <c r="H71" s="168"/>
      <c r="I71" s="171"/>
      <c r="J71" s="168"/>
      <c r="K71" s="168"/>
      <c r="L71" s="175"/>
      <c r="M71" s="175"/>
      <c r="N71" s="176"/>
      <c r="O71" s="177"/>
    </row>
    <row r="72" spans="1:15" ht="25.5" customHeight="1">
      <c r="A72" s="144">
        <v>80110</v>
      </c>
      <c r="B72" s="143" t="s">
        <v>243</v>
      </c>
      <c r="C72" s="169">
        <v>2006</v>
      </c>
      <c r="D72" s="168">
        <v>86135</v>
      </c>
      <c r="E72" s="168">
        <v>49135</v>
      </c>
      <c r="F72" s="168">
        <v>37000</v>
      </c>
      <c r="G72" s="168">
        <v>37000</v>
      </c>
      <c r="H72" s="168"/>
      <c r="I72" s="171"/>
      <c r="J72" s="168"/>
      <c r="K72" s="168"/>
      <c r="L72" s="175"/>
      <c r="M72" s="175"/>
      <c r="N72" s="176"/>
      <c r="O72" s="177"/>
    </row>
    <row r="73" spans="1:15" ht="20.25" customHeight="1" thickBot="1">
      <c r="A73" s="147">
        <v>80113</v>
      </c>
      <c r="B73" s="146" t="s">
        <v>244</v>
      </c>
      <c r="C73" s="158"/>
      <c r="D73" s="159">
        <v>150000</v>
      </c>
      <c r="E73" s="159"/>
      <c r="F73" s="159">
        <v>150000</v>
      </c>
      <c r="G73" s="159">
        <v>150000</v>
      </c>
      <c r="H73" s="159"/>
      <c r="I73" s="159"/>
      <c r="J73" s="159">
        <v>0</v>
      </c>
      <c r="K73" s="159"/>
      <c r="L73" s="173"/>
      <c r="M73" s="173"/>
      <c r="N73" s="160"/>
      <c r="O73" s="200">
        <v>0</v>
      </c>
    </row>
    <row r="74" spans="1:15" ht="23.25" customHeight="1" thickBot="1" thickTop="1">
      <c r="A74" s="201"/>
      <c r="B74" s="186" t="s">
        <v>245</v>
      </c>
      <c r="C74" s="186"/>
      <c r="D74" s="187">
        <f>D73+D71+D72+D68+D63+D60</f>
        <v>4162579</v>
      </c>
      <c r="E74" s="187">
        <f>E73+E69+E71+E72+E63+E60</f>
        <v>2495358</v>
      </c>
      <c r="F74" s="187">
        <f>F73+F69+F71+F72+F63+F60</f>
        <v>1543921</v>
      </c>
      <c r="G74" s="187">
        <f>G73+G69+G63+G71+G72+G60</f>
        <v>464655</v>
      </c>
      <c r="H74" s="187">
        <f>H73+H68+H63+H60</f>
        <v>0</v>
      </c>
      <c r="I74" s="187">
        <f>I73+I70+I69+I68+I63+I60</f>
        <v>939266</v>
      </c>
      <c r="J74" s="187">
        <f>J73+J68+J63+J60</f>
        <v>0</v>
      </c>
      <c r="K74" s="187"/>
      <c r="L74" s="187">
        <f>L73+L68+L63+L60</f>
        <v>140000</v>
      </c>
      <c r="M74" s="187">
        <f>M73+M68+M63+M60</f>
        <v>0</v>
      </c>
      <c r="N74" s="187">
        <f>N73+N68+N63+N60</f>
        <v>123300</v>
      </c>
      <c r="O74" s="187">
        <f>O73+O68+O63+O60</f>
        <v>0</v>
      </c>
    </row>
    <row r="75" spans="1:15" ht="29.25" customHeight="1" thickTop="1">
      <c r="A75" s="139">
        <v>85154</v>
      </c>
      <c r="B75" s="138" t="s">
        <v>246</v>
      </c>
      <c r="C75" s="153">
        <v>2006</v>
      </c>
      <c r="D75" s="154">
        <v>5000</v>
      </c>
      <c r="E75" s="154"/>
      <c r="F75" s="154">
        <v>5000</v>
      </c>
      <c r="G75" s="154">
        <v>5000</v>
      </c>
      <c r="H75" s="154"/>
      <c r="I75" s="202"/>
      <c r="J75" s="202"/>
      <c r="K75" s="202"/>
      <c r="L75" s="154"/>
      <c r="M75" s="154"/>
      <c r="N75" s="203"/>
      <c r="O75" s="155"/>
    </row>
    <row r="76" spans="1:15" ht="29.25" customHeight="1">
      <c r="A76" s="302">
        <v>85195</v>
      </c>
      <c r="B76" s="300" t="s">
        <v>247</v>
      </c>
      <c r="C76" s="369" t="s">
        <v>188</v>
      </c>
      <c r="D76" s="370">
        <v>305748</v>
      </c>
      <c r="E76" s="370">
        <v>1465</v>
      </c>
      <c r="F76" s="370">
        <v>304283</v>
      </c>
      <c r="G76" s="370">
        <v>220480</v>
      </c>
      <c r="H76" s="370">
        <v>0</v>
      </c>
      <c r="I76" s="159">
        <v>71828</v>
      </c>
      <c r="J76" s="312"/>
      <c r="K76" s="117"/>
      <c r="L76" s="370">
        <v>0</v>
      </c>
      <c r="M76" s="370">
        <v>0</v>
      </c>
      <c r="N76" s="312"/>
      <c r="O76" s="312"/>
    </row>
    <row r="77" spans="1:15" ht="29.25" customHeight="1">
      <c r="A77" s="303"/>
      <c r="B77" s="301"/>
      <c r="C77" s="364"/>
      <c r="D77" s="366"/>
      <c r="E77" s="366"/>
      <c r="F77" s="366"/>
      <c r="G77" s="366"/>
      <c r="H77" s="366"/>
      <c r="I77" s="157">
        <v>11975</v>
      </c>
      <c r="J77" s="313"/>
      <c r="K77" s="118"/>
      <c r="L77" s="366"/>
      <c r="M77" s="366"/>
      <c r="N77" s="313"/>
      <c r="O77" s="313"/>
    </row>
    <row r="78" spans="1:15" ht="19.5">
      <c r="A78" s="135" t="s">
        <v>169</v>
      </c>
      <c r="B78" s="312" t="s">
        <v>170</v>
      </c>
      <c r="C78" s="312" t="s">
        <v>171</v>
      </c>
      <c r="D78" s="312" t="s">
        <v>172</v>
      </c>
      <c r="E78" s="135" t="s">
        <v>173</v>
      </c>
      <c r="F78" s="135" t="s">
        <v>174</v>
      </c>
      <c r="G78" s="314" t="s">
        <v>175</v>
      </c>
      <c r="H78" s="315"/>
      <c r="I78" s="315"/>
      <c r="J78" s="315"/>
      <c r="K78" s="315"/>
      <c r="L78" s="315"/>
      <c r="M78" s="315"/>
      <c r="N78" s="315"/>
      <c r="O78" s="316"/>
    </row>
    <row r="79" spans="1:15" ht="68.25">
      <c r="A79" s="135" t="s">
        <v>9</v>
      </c>
      <c r="B79" s="313"/>
      <c r="C79" s="313"/>
      <c r="D79" s="313"/>
      <c r="E79" s="135" t="s">
        <v>176</v>
      </c>
      <c r="F79" s="135" t="s">
        <v>177</v>
      </c>
      <c r="G79" s="135" t="s">
        <v>178</v>
      </c>
      <c r="H79" s="135" t="s">
        <v>179</v>
      </c>
      <c r="I79" s="135" t="s">
        <v>180</v>
      </c>
      <c r="J79" s="135" t="s">
        <v>181</v>
      </c>
      <c r="K79" s="135" t="s">
        <v>182</v>
      </c>
      <c r="L79" s="135" t="s">
        <v>183</v>
      </c>
      <c r="M79" s="135" t="s">
        <v>184</v>
      </c>
      <c r="N79" s="135" t="s">
        <v>185</v>
      </c>
      <c r="O79" s="136" t="s">
        <v>186</v>
      </c>
    </row>
    <row r="80" spans="1:15" ht="39.75" thickBot="1">
      <c r="A80" s="144">
        <v>85195</v>
      </c>
      <c r="B80" s="143" t="s">
        <v>248</v>
      </c>
      <c r="C80" s="169">
        <v>2006</v>
      </c>
      <c r="D80" s="168">
        <v>10000</v>
      </c>
      <c r="E80" s="168"/>
      <c r="F80" s="168">
        <v>10000</v>
      </c>
      <c r="G80" s="168">
        <v>10000</v>
      </c>
      <c r="H80" s="168"/>
      <c r="I80" s="204">
        <v>0</v>
      </c>
      <c r="J80" s="204"/>
      <c r="K80" s="204"/>
      <c r="L80" s="168"/>
      <c r="M80" s="168"/>
      <c r="N80" s="205"/>
      <c r="O80" s="177"/>
    </row>
    <row r="81" spans="1:15" ht="14.25" thickBot="1" thickTop="1">
      <c r="A81" s="166"/>
      <c r="B81" s="166" t="s">
        <v>249</v>
      </c>
      <c r="C81" s="206"/>
      <c r="D81" s="207">
        <f>D80+D76+D75</f>
        <v>320748</v>
      </c>
      <c r="E81" s="207">
        <f aca="true" t="shared" si="3" ref="E81:O81">E80+E76+E75</f>
        <v>1465</v>
      </c>
      <c r="F81" s="207">
        <f t="shared" si="3"/>
        <v>319283</v>
      </c>
      <c r="G81" s="207">
        <f t="shared" si="3"/>
        <v>235480</v>
      </c>
      <c r="H81" s="207">
        <f t="shared" si="3"/>
        <v>0</v>
      </c>
      <c r="I81" s="207">
        <f>I80+I77+I76</f>
        <v>83803</v>
      </c>
      <c r="J81" s="207">
        <f t="shared" si="3"/>
        <v>0</v>
      </c>
      <c r="K81" s="207">
        <f>K80+K77+K76</f>
        <v>0</v>
      </c>
      <c r="L81" s="207">
        <f t="shared" si="3"/>
        <v>0</v>
      </c>
      <c r="M81" s="207">
        <f t="shared" si="3"/>
        <v>0</v>
      </c>
      <c r="N81" s="207">
        <f t="shared" si="3"/>
        <v>0</v>
      </c>
      <c r="O81" s="207">
        <f t="shared" si="3"/>
        <v>0</v>
      </c>
    </row>
    <row r="82" spans="1:15" ht="40.5" customHeight="1" thickTop="1">
      <c r="A82" s="386">
        <v>90001</v>
      </c>
      <c r="B82" s="387" t="s">
        <v>250</v>
      </c>
      <c r="C82" s="388" t="s">
        <v>251</v>
      </c>
      <c r="D82" s="389">
        <v>2545560</v>
      </c>
      <c r="E82" s="389">
        <v>89460</v>
      </c>
      <c r="F82" s="389">
        <v>2456100</v>
      </c>
      <c r="G82" s="389">
        <v>406100</v>
      </c>
      <c r="H82" s="208"/>
      <c r="I82" s="209" t="s">
        <v>5</v>
      </c>
      <c r="J82" s="209" t="s">
        <v>5</v>
      </c>
      <c r="K82" s="209"/>
      <c r="L82" s="384"/>
      <c r="M82" s="384"/>
      <c r="N82" s="390">
        <v>0</v>
      </c>
      <c r="O82" s="384"/>
    </row>
    <row r="83" spans="1:15" ht="69.75" customHeight="1">
      <c r="A83" s="303"/>
      <c r="B83" s="301"/>
      <c r="C83" s="364"/>
      <c r="D83" s="366"/>
      <c r="E83" s="366"/>
      <c r="F83" s="366"/>
      <c r="G83" s="366"/>
      <c r="H83" s="157"/>
      <c r="I83" s="150">
        <v>0</v>
      </c>
      <c r="J83" s="150">
        <v>0</v>
      </c>
      <c r="K83" s="150">
        <v>2050000</v>
      </c>
      <c r="L83" s="385"/>
      <c r="M83" s="385"/>
      <c r="N83" s="372"/>
      <c r="O83" s="385"/>
    </row>
    <row r="84" spans="1:15" ht="39">
      <c r="A84" s="144">
        <v>90001</v>
      </c>
      <c r="B84" s="171" t="s">
        <v>252</v>
      </c>
      <c r="C84" s="169">
        <v>2006</v>
      </c>
      <c r="D84" s="168">
        <v>12000</v>
      </c>
      <c r="E84" s="168">
        <v>0</v>
      </c>
      <c r="F84" s="168">
        <v>12000</v>
      </c>
      <c r="G84" s="168">
        <v>12000</v>
      </c>
      <c r="H84" s="168"/>
      <c r="I84" s="168"/>
      <c r="J84" s="168">
        <v>0</v>
      </c>
      <c r="K84" s="168"/>
      <c r="L84" s="204"/>
      <c r="M84" s="204"/>
      <c r="N84" s="176"/>
      <c r="O84" s="204"/>
    </row>
    <row r="85" spans="1:15" ht="39">
      <c r="A85" s="144">
        <v>90001</v>
      </c>
      <c r="B85" s="171" t="s">
        <v>253</v>
      </c>
      <c r="C85" s="169">
        <v>2006</v>
      </c>
      <c r="D85" s="168">
        <v>28000</v>
      </c>
      <c r="E85" s="168"/>
      <c r="F85" s="168">
        <v>28000</v>
      </c>
      <c r="G85" s="168">
        <v>28000</v>
      </c>
      <c r="H85" s="168"/>
      <c r="I85" s="168"/>
      <c r="J85" s="168"/>
      <c r="K85" s="168"/>
      <c r="L85" s="204"/>
      <c r="M85" s="204"/>
      <c r="N85" s="176"/>
      <c r="O85" s="204"/>
    </row>
    <row r="86" spans="1:15" ht="24.75" customHeight="1">
      <c r="A86" s="144">
        <v>90004</v>
      </c>
      <c r="B86" s="143" t="s">
        <v>254</v>
      </c>
      <c r="C86" s="169"/>
      <c r="D86" s="168">
        <v>70000</v>
      </c>
      <c r="E86" s="168"/>
      <c r="F86" s="168">
        <v>70000</v>
      </c>
      <c r="G86" s="168">
        <v>70000</v>
      </c>
      <c r="H86" s="168"/>
      <c r="I86" s="168"/>
      <c r="J86" s="168"/>
      <c r="K86" s="168"/>
      <c r="L86" s="175"/>
      <c r="M86" s="175"/>
      <c r="N86" s="176"/>
      <c r="O86" s="177"/>
    </row>
    <row r="87" spans="1:15" ht="18.75" customHeight="1">
      <c r="A87" s="147">
        <v>90004</v>
      </c>
      <c r="B87" s="146" t="s">
        <v>255</v>
      </c>
      <c r="C87" s="158">
        <v>2006</v>
      </c>
      <c r="D87" s="159">
        <v>30000</v>
      </c>
      <c r="E87" s="159"/>
      <c r="F87" s="159">
        <v>30000</v>
      </c>
      <c r="G87" s="159">
        <v>30000</v>
      </c>
      <c r="H87" s="159"/>
      <c r="I87" s="159"/>
      <c r="J87" s="159"/>
      <c r="K87" s="159"/>
      <c r="L87" s="173"/>
      <c r="M87" s="173"/>
      <c r="N87" s="160"/>
      <c r="O87" s="161"/>
    </row>
    <row r="88" spans="1:15" ht="27.75" customHeight="1">
      <c r="A88" s="147">
        <v>90015</v>
      </c>
      <c r="B88" s="146" t="s">
        <v>256</v>
      </c>
      <c r="C88" s="158" t="s">
        <v>213</v>
      </c>
      <c r="D88" s="159">
        <f>D89+D90+D93+D94+D95+D96+D97+D98+D99</f>
        <v>219030</v>
      </c>
      <c r="E88" s="159">
        <f>E89+E90+E93+E94+E95+E96+E97+E98+E99</f>
        <v>26430</v>
      </c>
      <c r="F88" s="159">
        <f>F89+F90+F93+F94+F95+F96+F97+F98+F99</f>
        <v>132600</v>
      </c>
      <c r="G88" s="159">
        <f>G89+G90+G93+G94+G95+G96+G97+G98+G99</f>
        <v>132600</v>
      </c>
      <c r="H88" s="159">
        <f>H89+H90+H93+H94+H95+H96+H97+H98+H99</f>
        <v>0</v>
      </c>
      <c r="I88" s="159">
        <f>I93+I94+I95+I96+I97+I98+I99</f>
        <v>0</v>
      </c>
      <c r="J88" s="159">
        <f>J93+J94+J95+J96+J97+J98+J99</f>
        <v>0</v>
      </c>
      <c r="K88" s="159"/>
      <c r="L88" s="159">
        <f>L93+L94+L95+L96+L97+L98+L99</f>
        <v>0</v>
      </c>
      <c r="M88" s="159">
        <f>M93+M94+M95+M96+M97+M98+M99</f>
        <v>0</v>
      </c>
      <c r="N88" s="159">
        <f>N93+N94+N95+N96+N97+N98+N99</f>
        <v>60000</v>
      </c>
      <c r="O88" s="159">
        <f>O93+O94+O95+O96+O97+O98+O99</f>
        <v>0</v>
      </c>
    </row>
    <row r="89" spans="1:15" ht="19.5" customHeight="1">
      <c r="A89" s="139"/>
      <c r="B89" s="138" t="s">
        <v>257</v>
      </c>
      <c r="C89" s="153"/>
      <c r="D89" s="154">
        <v>21700</v>
      </c>
      <c r="E89" s="154">
        <v>13600</v>
      </c>
      <c r="F89" s="154">
        <v>8100</v>
      </c>
      <c r="G89" s="154">
        <v>8100</v>
      </c>
      <c r="H89" s="154"/>
      <c r="I89" s="154"/>
      <c r="J89" s="154"/>
      <c r="K89" s="154"/>
      <c r="L89" s="154"/>
      <c r="M89" s="154"/>
      <c r="N89" s="154"/>
      <c r="O89" s="154"/>
    </row>
    <row r="90" spans="1:15" ht="24" customHeight="1">
      <c r="A90" s="139"/>
      <c r="B90" s="138" t="s">
        <v>258</v>
      </c>
      <c r="C90" s="153"/>
      <c r="D90" s="154">
        <v>8830</v>
      </c>
      <c r="E90" s="154">
        <v>6330</v>
      </c>
      <c r="F90" s="154">
        <v>2500</v>
      </c>
      <c r="G90" s="154">
        <v>2500</v>
      </c>
      <c r="H90" s="154"/>
      <c r="I90" s="154"/>
      <c r="J90" s="154"/>
      <c r="K90" s="154"/>
      <c r="L90" s="154"/>
      <c r="M90" s="154"/>
      <c r="N90" s="154"/>
      <c r="O90" s="154"/>
    </row>
    <row r="91" spans="1:15" ht="19.5">
      <c r="A91" s="135" t="s">
        <v>169</v>
      </c>
      <c r="B91" s="312" t="s">
        <v>170</v>
      </c>
      <c r="C91" s="312" t="s">
        <v>171</v>
      </c>
      <c r="D91" s="312" t="s">
        <v>172</v>
      </c>
      <c r="E91" s="135" t="s">
        <v>173</v>
      </c>
      <c r="F91" s="135" t="s">
        <v>174</v>
      </c>
      <c r="G91" s="314" t="s">
        <v>175</v>
      </c>
      <c r="H91" s="315"/>
      <c r="I91" s="315"/>
      <c r="J91" s="315"/>
      <c r="K91" s="315"/>
      <c r="L91" s="315"/>
      <c r="M91" s="315"/>
      <c r="N91" s="315"/>
      <c r="O91" s="316"/>
    </row>
    <row r="92" spans="1:15" ht="68.25">
      <c r="A92" s="135" t="s">
        <v>9</v>
      </c>
      <c r="B92" s="313"/>
      <c r="C92" s="313"/>
      <c r="D92" s="313"/>
      <c r="E92" s="135" t="s">
        <v>176</v>
      </c>
      <c r="F92" s="135" t="s">
        <v>177</v>
      </c>
      <c r="G92" s="135" t="s">
        <v>178</v>
      </c>
      <c r="H92" s="135" t="s">
        <v>179</v>
      </c>
      <c r="I92" s="135" t="s">
        <v>180</v>
      </c>
      <c r="J92" s="135" t="s">
        <v>181</v>
      </c>
      <c r="K92" s="135" t="s">
        <v>182</v>
      </c>
      <c r="L92" s="135" t="s">
        <v>183</v>
      </c>
      <c r="M92" s="135" t="s">
        <v>184</v>
      </c>
      <c r="N92" s="135" t="s">
        <v>185</v>
      </c>
      <c r="O92" s="136" t="s">
        <v>186</v>
      </c>
    </row>
    <row r="93" spans="1:15" ht="19.5">
      <c r="A93" s="139"/>
      <c r="B93" s="138" t="s">
        <v>259</v>
      </c>
      <c r="C93" s="153"/>
      <c r="D93" s="154">
        <v>48000</v>
      </c>
      <c r="E93" s="154">
        <v>1100</v>
      </c>
      <c r="F93" s="154">
        <v>26900</v>
      </c>
      <c r="G93" s="154">
        <v>26900</v>
      </c>
      <c r="H93" s="154"/>
      <c r="I93" s="154"/>
      <c r="J93" s="154"/>
      <c r="K93" s="154"/>
      <c r="L93" s="174"/>
      <c r="M93" s="174"/>
      <c r="N93" s="164">
        <v>20000</v>
      </c>
      <c r="O93" s="155"/>
    </row>
    <row r="94" spans="1:15" ht="19.5">
      <c r="A94" s="139"/>
      <c r="B94" s="138" t="s">
        <v>260</v>
      </c>
      <c r="C94" s="153"/>
      <c r="D94" s="154">
        <v>22500</v>
      </c>
      <c r="E94" s="154"/>
      <c r="F94" s="154">
        <v>22500</v>
      </c>
      <c r="G94" s="154">
        <v>22500</v>
      </c>
      <c r="H94" s="154"/>
      <c r="I94" s="154"/>
      <c r="J94" s="154"/>
      <c r="K94" s="154"/>
      <c r="L94" s="174"/>
      <c r="M94" s="174"/>
      <c r="N94" s="164"/>
      <c r="O94" s="155"/>
    </row>
    <row r="95" spans="1:15" ht="19.5">
      <c r="A95" s="139"/>
      <c r="B95" s="138" t="s">
        <v>261</v>
      </c>
      <c r="C95" s="153"/>
      <c r="D95" s="154">
        <v>22000</v>
      </c>
      <c r="E95" s="154">
        <v>2000</v>
      </c>
      <c r="F95" s="154">
        <v>20000</v>
      </c>
      <c r="G95" s="154">
        <v>20000</v>
      </c>
      <c r="H95" s="154"/>
      <c r="I95" s="154"/>
      <c r="J95" s="154"/>
      <c r="K95" s="154"/>
      <c r="L95" s="174"/>
      <c r="M95" s="174"/>
      <c r="N95" s="164"/>
      <c r="O95" s="155"/>
    </row>
    <row r="96" spans="1:15" ht="19.5">
      <c r="A96" s="139"/>
      <c r="B96" s="138" t="s">
        <v>262</v>
      </c>
      <c r="C96" s="153"/>
      <c r="D96" s="154">
        <v>40000</v>
      </c>
      <c r="E96" s="154">
        <v>2400</v>
      </c>
      <c r="F96" s="154">
        <v>37600</v>
      </c>
      <c r="G96" s="154">
        <v>37600</v>
      </c>
      <c r="H96" s="154"/>
      <c r="I96" s="154"/>
      <c r="J96" s="154"/>
      <c r="K96" s="154"/>
      <c r="L96" s="174"/>
      <c r="M96" s="174"/>
      <c r="N96" s="164"/>
      <c r="O96" s="155"/>
    </row>
    <row r="97" spans="1:15" ht="19.5">
      <c r="A97" s="139"/>
      <c r="B97" s="138" t="s">
        <v>263</v>
      </c>
      <c r="C97" s="153"/>
      <c r="D97" s="154">
        <v>6000</v>
      </c>
      <c r="E97" s="154">
        <v>1000</v>
      </c>
      <c r="F97" s="154">
        <v>5000</v>
      </c>
      <c r="G97" s="154">
        <v>5000</v>
      </c>
      <c r="H97" s="154"/>
      <c r="I97" s="154"/>
      <c r="J97" s="154"/>
      <c r="K97" s="154"/>
      <c r="L97" s="174"/>
      <c r="M97" s="174"/>
      <c r="N97" s="164"/>
      <c r="O97" s="155"/>
    </row>
    <row r="98" spans="1:15" ht="19.5">
      <c r="A98" s="139"/>
      <c r="B98" s="138" t="s">
        <v>264</v>
      </c>
      <c r="C98" s="153"/>
      <c r="D98" s="154">
        <v>5000</v>
      </c>
      <c r="E98" s="154"/>
      <c r="F98" s="154">
        <v>5000</v>
      </c>
      <c r="G98" s="154">
        <v>5000</v>
      </c>
      <c r="H98" s="154"/>
      <c r="I98" s="154"/>
      <c r="J98" s="154"/>
      <c r="K98" s="154"/>
      <c r="L98" s="174"/>
      <c r="M98" s="174"/>
      <c r="N98" s="164"/>
      <c r="O98" s="155"/>
    </row>
    <row r="99" spans="1:15" ht="20.25" thickBot="1">
      <c r="A99" s="139"/>
      <c r="B99" s="138" t="s">
        <v>265</v>
      </c>
      <c r="C99" s="183"/>
      <c r="D99" s="154">
        <v>45000</v>
      </c>
      <c r="E99" s="154"/>
      <c r="F99" s="154">
        <v>5000</v>
      </c>
      <c r="G99" s="154">
        <v>5000</v>
      </c>
      <c r="H99" s="154"/>
      <c r="I99" s="154"/>
      <c r="J99" s="154"/>
      <c r="K99" s="154"/>
      <c r="L99" s="174"/>
      <c r="M99" s="174"/>
      <c r="N99" s="164">
        <v>40000</v>
      </c>
      <c r="O99" s="155"/>
    </row>
    <row r="100" spans="1:15" ht="14.25" thickBot="1" thickTop="1">
      <c r="A100" s="210"/>
      <c r="B100" s="166" t="s">
        <v>266</v>
      </c>
      <c r="C100" s="186"/>
      <c r="D100" s="187">
        <f>D88+D87+D86+D85+D84+D82</f>
        <v>2904590</v>
      </c>
      <c r="E100" s="187">
        <f>E88+E87+E86+E85+E84+E82</f>
        <v>115890</v>
      </c>
      <c r="F100" s="187">
        <f>F88+F87+F86+F85+F84+F82</f>
        <v>2728700</v>
      </c>
      <c r="G100" s="187">
        <f>G88+G87+G86+G85+G84+G82</f>
        <v>678700</v>
      </c>
      <c r="H100" s="187">
        <f>H88+H87+H86+H85+H84+H82</f>
        <v>0</v>
      </c>
      <c r="I100" s="187">
        <f>I88+I87+I86+I85+I83</f>
        <v>0</v>
      </c>
      <c r="J100" s="187">
        <f>J88+J87+J86+J85+J83</f>
        <v>0</v>
      </c>
      <c r="K100" s="187">
        <f>K88+K87+K86+K85+K84+K83</f>
        <v>2050000</v>
      </c>
      <c r="L100" s="187">
        <f>L88+L87+L86+L85+L84+L82</f>
        <v>0</v>
      </c>
      <c r="M100" s="187">
        <f>M88+M87+M86+M85+M84+M82</f>
        <v>0</v>
      </c>
      <c r="N100" s="187">
        <f>N88+N87+N86+N85+N84+N82</f>
        <v>60000</v>
      </c>
      <c r="O100" s="187">
        <f>O88+O87+O86+O85+O84+O82</f>
        <v>0</v>
      </c>
    </row>
    <row r="101" spans="1:15" ht="21" thickBot="1" thickTop="1">
      <c r="A101" s="211" t="s">
        <v>267</v>
      </c>
      <c r="B101" s="212" t="s">
        <v>268</v>
      </c>
      <c r="C101" s="213" t="s">
        <v>269</v>
      </c>
      <c r="D101" s="214">
        <v>590000</v>
      </c>
      <c r="E101" s="214"/>
      <c r="F101" s="214">
        <v>27000</v>
      </c>
      <c r="G101" s="214">
        <v>27000</v>
      </c>
      <c r="H101" s="214"/>
      <c r="I101" s="214"/>
      <c r="J101" s="214"/>
      <c r="K101" s="214"/>
      <c r="L101" s="214"/>
      <c r="M101" s="214"/>
      <c r="N101" s="214">
        <v>563000</v>
      </c>
      <c r="O101" s="214"/>
    </row>
    <row r="102" spans="1:15" ht="14.25" thickBot="1" thickTop="1">
      <c r="A102" s="215"/>
      <c r="B102" s="166" t="s">
        <v>270</v>
      </c>
      <c r="C102" s="186"/>
      <c r="D102" s="187">
        <f>SUM(D101)</f>
        <v>590000</v>
      </c>
      <c r="E102" s="187">
        <f aca="true" t="shared" si="4" ref="E102:O102">SUM(E101)</f>
        <v>0</v>
      </c>
      <c r="F102" s="187">
        <f t="shared" si="4"/>
        <v>27000</v>
      </c>
      <c r="G102" s="187">
        <f t="shared" si="4"/>
        <v>27000</v>
      </c>
      <c r="H102" s="187">
        <f t="shared" si="4"/>
        <v>0</v>
      </c>
      <c r="I102" s="187">
        <f t="shared" si="4"/>
        <v>0</v>
      </c>
      <c r="J102" s="187">
        <f t="shared" si="4"/>
        <v>0</v>
      </c>
      <c r="K102" s="187"/>
      <c r="L102" s="187">
        <f t="shared" si="4"/>
        <v>0</v>
      </c>
      <c r="M102" s="187">
        <f t="shared" si="4"/>
        <v>0</v>
      </c>
      <c r="N102" s="187">
        <f t="shared" si="4"/>
        <v>563000</v>
      </c>
      <c r="O102" s="187">
        <f t="shared" si="4"/>
        <v>0</v>
      </c>
    </row>
    <row r="103" spans="1:15" ht="14.25" thickBot="1" thickTop="1">
      <c r="A103" s="216"/>
      <c r="B103" s="217" t="s">
        <v>114</v>
      </c>
      <c r="C103" s="217"/>
      <c r="D103" s="218">
        <f>D102+D100+D81+D74+D59+D57+D54+D50+D33</f>
        <v>16766924</v>
      </c>
      <c r="E103" s="218">
        <f>E102+E100+E81+E74+E59+E57+E54+E50+E33</f>
        <v>2874062</v>
      </c>
      <c r="F103" s="218">
        <f>F102+F100+F81+F74+F59+F57+F54+F50+F33</f>
        <v>9540562</v>
      </c>
      <c r="G103" s="218">
        <f>G102+G100+G81+G74+G59+G57+G54+G50+G33</f>
        <v>2301721</v>
      </c>
      <c r="H103" s="218">
        <f>H102+H100+H81+H74+H57+H59+H54+H50+H33</f>
        <v>0</v>
      </c>
      <c r="I103" s="218">
        <f>I102+I100+I81+I74+I57+I54+I59+I50+I33</f>
        <v>3274841</v>
      </c>
      <c r="J103" s="218">
        <f aca="true" t="shared" si="5" ref="J103:O103">J102+J100+J81+J74+J57+J54+J50+J33</f>
        <v>1576000</v>
      </c>
      <c r="K103" s="218">
        <f t="shared" si="5"/>
        <v>2050000</v>
      </c>
      <c r="L103" s="218">
        <f t="shared" si="5"/>
        <v>287000</v>
      </c>
      <c r="M103" s="218">
        <f t="shared" si="5"/>
        <v>51000</v>
      </c>
      <c r="N103" s="218">
        <f t="shared" si="5"/>
        <v>4342300</v>
      </c>
      <c r="O103" s="218">
        <f t="shared" si="5"/>
        <v>0</v>
      </c>
    </row>
    <row r="104" ht="13.5" thickTop="1"/>
  </sheetData>
  <mergeCells count="196">
    <mergeCell ref="N36:N37"/>
    <mergeCell ref="O36:O37"/>
    <mergeCell ref="I36:I37"/>
    <mergeCell ref="J36:J37"/>
    <mergeCell ref="K36:K37"/>
    <mergeCell ref="L36:L37"/>
    <mergeCell ref="N34:N35"/>
    <mergeCell ref="O34:O35"/>
    <mergeCell ref="A36:A37"/>
    <mergeCell ref="B36:B37"/>
    <mergeCell ref="C36:C37"/>
    <mergeCell ref="D36:D37"/>
    <mergeCell ref="E36:E37"/>
    <mergeCell ref="F36:F37"/>
    <mergeCell ref="G36:G37"/>
    <mergeCell ref="H36:H37"/>
    <mergeCell ref="I34:I35"/>
    <mergeCell ref="J34:J35"/>
    <mergeCell ref="K34:K35"/>
    <mergeCell ref="L34:L35"/>
    <mergeCell ref="E34:E35"/>
    <mergeCell ref="F34:F35"/>
    <mergeCell ref="G34:G35"/>
    <mergeCell ref="H34:H35"/>
    <mergeCell ref="A34:A35"/>
    <mergeCell ref="B34:B35"/>
    <mergeCell ref="C34:C35"/>
    <mergeCell ref="D34:D35"/>
    <mergeCell ref="M82:M83"/>
    <mergeCell ref="N82:N83"/>
    <mergeCell ref="O82:O83"/>
    <mergeCell ref="B91:B92"/>
    <mergeCell ref="C91:C92"/>
    <mergeCell ref="D91:D92"/>
    <mergeCell ref="G91:O91"/>
    <mergeCell ref="E82:E83"/>
    <mergeCell ref="F82:F83"/>
    <mergeCell ref="G82:G83"/>
    <mergeCell ref="L82:L83"/>
    <mergeCell ref="A82:A83"/>
    <mergeCell ref="B82:B83"/>
    <mergeCell ref="C82:C83"/>
    <mergeCell ref="D82:D83"/>
    <mergeCell ref="O76:O77"/>
    <mergeCell ref="B78:B79"/>
    <mergeCell ref="C78:C79"/>
    <mergeCell ref="D78:D79"/>
    <mergeCell ref="G78:O78"/>
    <mergeCell ref="J76:J77"/>
    <mergeCell ref="L76:L77"/>
    <mergeCell ref="M76:M77"/>
    <mergeCell ref="N76:N77"/>
    <mergeCell ref="E76:E77"/>
    <mergeCell ref="F76:F77"/>
    <mergeCell ref="G76:G77"/>
    <mergeCell ref="H76:H77"/>
    <mergeCell ref="A76:A77"/>
    <mergeCell ref="B76:B77"/>
    <mergeCell ref="C76:C77"/>
    <mergeCell ref="D76:D77"/>
    <mergeCell ref="O68:O70"/>
    <mergeCell ref="B69:B70"/>
    <mergeCell ref="E69:E70"/>
    <mergeCell ref="F69:F70"/>
    <mergeCell ref="G69:G70"/>
    <mergeCell ref="L69:L70"/>
    <mergeCell ref="M69:M70"/>
    <mergeCell ref="A68:A70"/>
    <mergeCell ref="C68:C70"/>
    <mergeCell ref="D68:D70"/>
    <mergeCell ref="N68:N70"/>
    <mergeCell ref="J66:J67"/>
    <mergeCell ref="M66:M67"/>
    <mergeCell ref="N66:N67"/>
    <mergeCell ref="O66:O67"/>
    <mergeCell ref="O64:O65"/>
    <mergeCell ref="A66:A67"/>
    <mergeCell ref="B66:B67"/>
    <mergeCell ref="C66:C67"/>
    <mergeCell ref="D66:D67"/>
    <mergeCell ref="E66:E67"/>
    <mergeCell ref="F66:F67"/>
    <mergeCell ref="G66:G67"/>
    <mergeCell ref="H66:H67"/>
    <mergeCell ref="I66:I67"/>
    <mergeCell ref="I64:I65"/>
    <mergeCell ref="J64:J65"/>
    <mergeCell ref="M64:M65"/>
    <mergeCell ref="N64:N65"/>
    <mergeCell ref="E64:E65"/>
    <mergeCell ref="F64:F65"/>
    <mergeCell ref="G64:G65"/>
    <mergeCell ref="H64:H65"/>
    <mergeCell ref="A64:A65"/>
    <mergeCell ref="B64:B65"/>
    <mergeCell ref="C64:C65"/>
    <mergeCell ref="D64:D65"/>
    <mergeCell ref="O52:O53"/>
    <mergeCell ref="B61:B62"/>
    <mergeCell ref="C61:C62"/>
    <mergeCell ref="D61:D62"/>
    <mergeCell ref="G61:O61"/>
    <mergeCell ref="I52:I53"/>
    <mergeCell ref="J52:J53"/>
    <mergeCell ref="M52:M53"/>
    <mergeCell ref="N52:N53"/>
    <mergeCell ref="E52:E53"/>
    <mergeCell ref="F52:F53"/>
    <mergeCell ref="G52:G53"/>
    <mergeCell ref="H52:H53"/>
    <mergeCell ref="A52:A53"/>
    <mergeCell ref="B52:B53"/>
    <mergeCell ref="C52:C53"/>
    <mergeCell ref="D52:D53"/>
    <mergeCell ref="O41:O42"/>
    <mergeCell ref="B43:B44"/>
    <mergeCell ref="C43:C44"/>
    <mergeCell ref="D43:D44"/>
    <mergeCell ref="G43:O43"/>
    <mergeCell ref="I41:I42"/>
    <mergeCell ref="M41:M42"/>
    <mergeCell ref="N41:N42"/>
    <mergeCell ref="E41:E42"/>
    <mergeCell ref="F41:F42"/>
    <mergeCell ref="G41:G42"/>
    <mergeCell ref="H41:H42"/>
    <mergeCell ref="A41:A42"/>
    <mergeCell ref="B41:B42"/>
    <mergeCell ref="C41:C42"/>
    <mergeCell ref="D41:D42"/>
    <mergeCell ref="O38:O40"/>
    <mergeCell ref="B39:B40"/>
    <mergeCell ref="I39:I40"/>
    <mergeCell ref="J39:J40"/>
    <mergeCell ref="F38:F40"/>
    <mergeCell ref="L38:L40"/>
    <mergeCell ref="M38:M40"/>
    <mergeCell ref="N38:N40"/>
    <mergeCell ref="A38:A40"/>
    <mergeCell ref="C38:C40"/>
    <mergeCell ref="D38:D40"/>
    <mergeCell ref="E38:E40"/>
    <mergeCell ref="L26:L27"/>
    <mergeCell ref="M26:M27"/>
    <mergeCell ref="N26:N27"/>
    <mergeCell ref="O26:O27"/>
    <mergeCell ref="E26:E27"/>
    <mergeCell ref="F26:F27"/>
    <mergeCell ref="G26:G27"/>
    <mergeCell ref="I26:I27"/>
    <mergeCell ref="A26:A27"/>
    <mergeCell ref="B26:B27"/>
    <mergeCell ref="C26:C27"/>
    <mergeCell ref="D26:D27"/>
    <mergeCell ref="M22:M23"/>
    <mergeCell ref="N22:N23"/>
    <mergeCell ref="O22:O23"/>
    <mergeCell ref="B24:B25"/>
    <mergeCell ref="C24:C25"/>
    <mergeCell ref="D24:D25"/>
    <mergeCell ref="G24:O24"/>
    <mergeCell ref="M19:M20"/>
    <mergeCell ref="N19:N20"/>
    <mergeCell ref="O19:O20"/>
    <mergeCell ref="A22:A23"/>
    <mergeCell ref="B22:B23"/>
    <mergeCell ref="C22:C23"/>
    <mergeCell ref="D22:D23"/>
    <mergeCell ref="E22:E23"/>
    <mergeCell ref="F22:F23"/>
    <mergeCell ref="L22:L23"/>
    <mergeCell ref="E19:E20"/>
    <mergeCell ref="F19:F20"/>
    <mergeCell ref="I19:I20"/>
    <mergeCell ref="L19:L20"/>
    <mergeCell ref="A19:A20"/>
    <mergeCell ref="B19:B20"/>
    <mergeCell ref="C19:C20"/>
    <mergeCell ref="D19:D20"/>
    <mergeCell ref="L17:L18"/>
    <mergeCell ref="M17:M18"/>
    <mergeCell ref="N17:N18"/>
    <mergeCell ref="O17:O18"/>
    <mergeCell ref="E17:E18"/>
    <mergeCell ref="F17:F18"/>
    <mergeCell ref="G17:G18"/>
    <mergeCell ref="I17:I18"/>
    <mergeCell ref="A17:A18"/>
    <mergeCell ref="B17:B18"/>
    <mergeCell ref="C17:C18"/>
    <mergeCell ref="D17:D18"/>
    <mergeCell ref="A10:O10"/>
    <mergeCell ref="B12:B13"/>
    <mergeCell ref="C12:C13"/>
    <mergeCell ref="D12:D13"/>
    <mergeCell ref="G12:O12"/>
  </mergeCells>
  <printOptions/>
  <pageMargins left="0" right="0" top="0.984251968503937" bottom="0.984251968503937" header="0.5118110236220472" footer="0.5118110236220472"/>
  <pageSetup firstPageNumber="11" useFirstPageNumber="1" orientation="landscape" paperSize="9" r:id="rId1"/>
  <headerFooter alignWithMargins="0">
    <oddFooter>&amp;CStrona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125"/>
  <sheetViews>
    <sheetView workbookViewId="0" topLeftCell="A1">
      <selection activeCell="E7" sqref="E7"/>
    </sheetView>
  </sheetViews>
  <sheetFormatPr defaultColWidth="9.00390625" defaultRowHeight="12.75"/>
  <cols>
    <col min="1" max="1" width="4.75390625" style="0" bestFit="1" customWidth="1"/>
    <col min="7" max="7" width="13.375" style="0" customWidth="1"/>
    <col min="8" max="8" width="13.625" style="0" customWidth="1"/>
    <col min="9" max="9" width="14.875" style="0" customWidth="1"/>
  </cols>
  <sheetData>
    <row r="1" spans="1:9" ht="12.75">
      <c r="A1" s="119"/>
      <c r="B1" s="119"/>
      <c r="C1" s="119"/>
      <c r="D1" s="119"/>
      <c r="E1" s="119"/>
      <c r="F1" s="119"/>
      <c r="G1" s="119"/>
      <c r="H1" s="120" t="s">
        <v>5</v>
      </c>
      <c r="I1" s="119"/>
    </row>
    <row r="2" spans="1:9" ht="12.75">
      <c r="A2" s="50"/>
      <c r="B2" s="50"/>
      <c r="C2" s="50"/>
      <c r="D2" s="50"/>
      <c r="E2" s="50"/>
      <c r="F2" s="50"/>
      <c r="G2" s="121" t="s">
        <v>5</v>
      </c>
      <c r="H2" s="121" t="s">
        <v>96</v>
      </c>
      <c r="I2" s="121"/>
    </row>
    <row r="3" spans="1:9" ht="12.75">
      <c r="A3" s="50"/>
      <c r="B3" s="50"/>
      <c r="C3" s="50"/>
      <c r="D3" s="50"/>
      <c r="E3" s="50"/>
      <c r="F3" s="50"/>
      <c r="G3" s="121" t="s">
        <v>5</v>
      </c>
      <c r="H3" s="121" t="s">
        <v>424</v>
      </c>
      <c r="I3" s="121"/>
    </row>
    <row r="4" spans="1:9" ht="12.75">
      <c r="A4" s="50"/>
      <c r="B4" s="50"/>
      <c r="C4" s="50"/>
      <c r="D4" s="50"/>
      <c r="E4" s="50"/>
      <c r="F4" s="50"/>
      <c r="G4" s="121" t="s">
        <v>5</v>
      </c>
      <c r="H4" s="121" t="s">
        <v>97</v>
      </c>
      <c r="I4" s="121"/>
    </row>
    <row r="5" spans="1:9" ht="12.75">
      <c r="A5" s="50"/>
      <c r="B5" s="50"/>
      <c r="C5" s="50"/>
      <c r="D5" s="50"/>
      <c r="E5" s="50"/>
      <c r="F5" s="50"/>
      <c r="G5" s="121" t="s">
        <v>5</v>
      </c>
      <c r="H5" s="121" t="s">
        <v>156</v>
      </c>
      <c r="I5" s="121"/>
    </row>
    <row r="6" spans="1:9" ht="12.75">
      <c r="A6" s="50"/>
      <c r="B6" s="50"/>
      <c r="C6" s="50"/>
      <c r="D6" s="50"/>
      <c r="E6" s="50"/>
      <c r="F6" s="50"/>
      <c r="G6" s="121" t="s">
        <v>5</v>
      </c>
      <c r="H6" s="121" t="s">
        <v>98</v>
      </c>
      <c r="I6" s="121"/>
    </row>
    <row r="7" spans="1:9" ht="12.75">
      <c r="A7" s="50"/>
      <c r="B7" s="50"/>
      <c r="C7" s="50"/>
      <c r="D7" s="50"/>
      <c r="E7" s="50"/>
      <c r="F7" s="50"/>
      <c r="G7" s="121" t="s">
        <v>5</v>
      </c>
      <c r="H7" s="121" t="s">
        <v>99</v>
      </c>
      <c r="I7" s="121"/>
    </row>
    <row r="8" spans="1:9" ht="12.75">
      <c r="A8" s="50"/>
      <c r="B8" s="50"/>
      <c r="C8" s="50"/>
      <c r="D8" s="50"/>
      <c r="E8" s="50"/>
      <c r="F8" s="50"/>
      <c r="G8" s="121" t="s">
        <v>5</v>
      </c>
      <c r="H8" s="121"/>
      <c r="I8" s="121"/>
    </row>
    <row r="9" spans="1:9" ht="12.75">
      <c r="A9" s="50"/>
      <c r="B9" s="50"/>
      <c r="C9" s="50"/>
      <c r="D9" s="50"/>
      <c r="E9" s="50"/>
      <c r="F9" s="50"/>
      <c r="G9" s="91"/>
      <c r="H9" s="91"/>
      <c r="I9" s="91"/>
    </row>
    <row r="10" spans="1:9" ht="15.75">
      <c r="A10" s="318" t="s">
        <v>5</v>
      </c>
      <c r="B10" s="318"/>
      <c r="C10" s="318"/>
      <c r="D10" s="318"/>
      <c r="E10" s="318"/>
      <c r="F10" s="318"/>
      <c r="G10" s="318"/>
      <c r="H10" s="318"/>
      <c r="I10" s="318"/>
    </row>
    <row r="11" spans="1:9" ht="15.75">
      <c r="A11" s="318" t="s">
        <v>100</v>
      </c>
      <c r="B11" s="318"/>
      <c r="C11" s="318"/>
      <c r="D11" s="318"/>
      <c r="E11" s="318"/>
      <c r="F11" s="318"/>
      <c r="G11" s="318"/>
      <c r="H11" s="318"/>
      <c r="I11" s="318"/>
    </row>
    <row r="12" spans="1:9" ht="15.75">
      <c r="A12" s="122"/>
      <c r="B12" s="122"/>
      <c r="C12" s="122"/>
      <c r="D12" s="122"/>
      <c r="E12" s="122"/>
      <c r="F12" s="122"/>
      <c r="G12" s="122"/>
      <c r="H12" s="122"/>
      <c r="I12" s="122"/>
    </row>
    <row r="13" spans="1:9" ht="15.75">
      <c r="A13" s="122"/>
      <c r="B13" s="122"/>
      <c r="C13" s="122"/>
      <c r="D13" s="122"/>
      <c r="E13" s="122"/>
      <c r="F13" s="122"/>
      <c r="G13" s="122"/>
      <c r="H13" s="122"/>
      <c r="I13" s="122"/>
    </row>
    <row r="14" spans="1:9" ht="15.75">
      <c r="A14" s="394" t="s">
        <v>416</v>
      </c>
      <c r="B14" s="394"/>
      <c r="C14" s="394"/>
      <c r="D14" s="394"/>
      <c r="E14" s="394"/>
      <c r="F14" s="394"/>
      <c r="G14" s="394"/>
      <c r="H14" s="394"/>
      <c r="I14" s="394"/>
    </row>
    <row r="15" spans="1:9" ht="15.75">
      <c r="A15" s="122"/>
      <c r="B15" s="122"/>
      <c r="C15" s="122"/>
      <c r="D15" s="122"/>
      <c r="E15" s="122"/>
      <c r="F15" s="122"/>
      <c r="G15" s="122"/>
      <c r="H15" s="122"/>
      <c r="I15" s="122"/>
    </row>
    <row r="16" spans="1:9" ht="15.75">
      <c r="A16" s="92" t="s">
        <v>41</v>
      </c>
      <c r="B16" s="318" t="s">
        <v>101</v>
      </c>
      <c r="C16" s="318"/>
      <c r="D16" s="318"/>
      <c r="E16" s="318"/>
      <c r="F16" s="318" t="s">
        <v>102</v>
      </c>
      <c r="G16" s="318"/>
      <c r="H16" s="395" t="s">
        <v>103</v>
      </c>
      <c r="I16" s="395"/>
    </row>
    <row r="17" spans="1:9" ht="15.75">
      <c r="A17" s="122"/>
      <c r="B17" s="122"/>
      <c r="C17" s="122"/>
      <c r="D17" s="122"/>
      <c r="E17" s="122"/>
      <c r="F17" s="122"/>
      <c r="G17" s="122"/>
      <c r="H17" s="122"/>
      <c r="I17" s="122"/>
    </row>
    <row r="18" spans="1:9" ht="15.75">
      <c r="A18" s="123">
        <v>903</v>
      </c>
      <c r="B18" s="122" t="s">
        <v>104</v>
      </c>
      <c r="C18" s="122"/>
      <c r="D18" s="122"/>
      <c r="E18" s="122"/>
      <c r="F18" s="122"/>
      <c r="G18" s="124">
        <v>2472047</v>
      </c>
      <c r="H18" s="122"/>
      <c r="I18" s="122"/>
    </row>
    <row r="19" spans="1:9" ht="15.75">
      <c r="A19" s="122"/>
      <c r="B19" s="122" t="s">
        <v>105</v>
      </c>
      <c r="C19" s="122"/>
      <c r="D19" s="122"/>
      <c r="E19" s="122"/>
      <c r="F19" s="122"/>
      <c r="G19" s="122"/>
      <c r="H19" s="122"/>
      <c r="I19" s="122"/>
    </row>
    <row r="20" spans="1:9" ht="15.75">
      <c r="A20" s="122"/>
      <c r="B20" s="122" t="s">
        <v>106</v>
      </c>
      <c r="C20" s="122"/>
      <c r="D20" s="122"/>
      <c r="E20" s="122"/>
      <c r="F20" s="122"/>
      <c r="G20" s="122"/>
      <c r="H20" s="122"/>
      <c r="I20" s="122"/>
    </row>
    <row r="21" spans="1:9" ht="15.75">
      <c r="A21" s="122"/>
      <c r="B21" s="122"/>
      <c r="C21" s="122"/>
      <c r="D21" s="122"/>
      <c r="E21" s="122"/>
      <c r="F21" s="122"/>
      <c r="G21" s="122"/>
      <c r="H21" s="122"/>
      <c r="I21" s="122"/>
    </row>
    <row r="22" spans="1:9" ht="15.75">
      <c r="A22" s="92">
        <v>952</v>
      </c>
      <c r="B22" s="396" t="s">
        <v>107</v>
      </c>
      <c r="C22" s="396"/>
      <c r="D22" s="396"/>
      <c r="E22" s="396"/>
      <c r="F22" s="397">
        <v>2378389</v>
      </c>
      <c r="G22" s="397"/>
      <c r="H22" s="122"/>
      <c r="I22" s="122"/>
    </row>
    <row r="23" spans="1:9" ht="15.75">
      <c r="A23" s="122"/>
      <c r="B23" s="396" t="s">
        <v>108</v>
      </c>
      <c r="C23" s="396"/>
      <c r="D23" s="396"/>
      <c r="E23" s="396"/>
      <c r="F23" s="122"/>
      <c r="G23" s="122"/>
      <c r="H23" s="122"/>
      <c r="I23" s="122"/>
    </row>
    <row r="24" spans="1:9" ht="15.75">
      <c r="A24" s="122"/>
      <c r="B24" s="122"/>
      <c r="C24" s="122"/>
      <c r="D24" s="122"/>
      <c r="E24" s="122"/>
      <c r="F24" s="122"/>
      <c r="G24" s="122"/>
      <c r="H24" s="122"/>
      <c r="I24" s="122"/>
    </row>
    <row r="25" spans="1:9" ht="15.75">
      <c r="A25" s="92">
        <v>955</v>
      </c>
      <c r="B25" s="396" t="s">
        <v>109</v>
      </c>
      <c r="C25" s="396"/>
      <c r="D25" s="396"/>
      <c r="E25" s="396"/>
      <c r="F25" s="398">
        <v>1729061</v>
      </c>
      <c r="G25" s="398"/>
      <c r="H25" s="122"/>
      <c r="I25" s="122"/>
    </row>
    <row r="26" spans="1:9" ht="15.75">
      <c r="A26" s="122"/>
      <c r="B26" s="396" t="s">
        <v>110</v>
      </c>
      <c r="C26" s="396"/>
      <c r="D26" s="396"/>
      <c r="E26" s="396"/>
      <c r="F26" s="122"/>
      <c r="G26" s="122"/>
      <c r="H26" s="122"/>
      <c r="I26" s="122"/>
    </row>
    <row r="27" spans="1:9" ht="15.75">
      <c r="A27" s="122"/>
      <c r="B27" s="125" t="s">
        <v>111</v>
      </c>
      <c r="C27" s="125"/>
      <c r="D27" s="125"/>
      <c r="E27" s="125"/>
      <c r="F27" s="122"/>
      <c r="G27" s="124">
        <v>956561</v>
      </c>
      <c r="H27" s="122"/>
      <c r="I27" s="122"/>
    </row>
    <row r="28" spans="1:9" ht="15.75">
      <c r="A28" s="122"/>
      <c r="B28" s="122"/>
      <c r="C28" s="122"/>
      <c r="D28" s="122"/>
      <c r="E28" s="122"/>
      <c r="F28" s="122"/>
      <c r="G28" s="122"/>
      <c r="H28" s="122"/>
      <c r="I28" s="122"/>
    </row>
    <row r="29" spans="1:9" ht="15.75">
      <c r="A29" s="92">
        <v>992</v>
      </c>
      <c r="B29" s="396" t="s">
        <v>112</v>
      </c>
      <c r="C29" s="396"/>
      <c r="D29" s="396"/>
      <c r="E29" s="396"/>
      <c r="F29" s="122"/>
      <c r="G29" s="122"/>
      <c r="H29" s="399">
        <v>772500</v>
      </c>
      <c r="I29" s="399"/>
    </row>
    <row r="30" spans="1:9" ht="15.75">
      <c r="A30" s="122"/>
      <c r="B30" s="396" t="s">
        <v>113</v>
      </c>
      <c r="C30" s="396"/>
      <c r="D30" s="396"/>
      <c r="E30" s="396"/>
      <c r="F30" s="122"/>
      <c r="G30" s="122"/>
      <c r="H30" s="122"/>
      <c r="I30" s="122"/>
    </row>
    <row r="31" spans="1:9" ht="15.75">
      <c r="A31" s="122"/>
      <c r="B31" s="125"/>
      <c r="C31" s="125"/>
      <c r="D31" s="125"/>
      <c r="E31" s="125"/>
      <c r="F31" s="122"/>
      <c r="G31" s="122"/>
      <c r="H31" s="122"/>
      <c r="I31" s="122"/>
    </row>
    <row r="32" spans="1:9" ht="15.75">
      <c r="A32" s="123">
        <v>963</v>
      </c>
      <c r="B32" s="125" t="s">
        <v>157</v>
      </c>
      <c r="C32" s="125"/>
      <c r="D32" s="125"/>
      <c r="E32" s="125"/>
      <c r="F32" s="122"/>
      <c r="G32" s="122"/>
      <c r="H32" s="122"/>
      <c r="I32" s="122"/>
    </row>
    <row r="33" spans="1:9" ht="15.75">
      <c r="A33" s="122"/>
      <c r="B33" s="125" t="s">
        <v>105</v>
      </c>
      <c r="C33" s="125"/>
      <c r="D33" s="125"/>
      <c r="E33" s="125"/>
      <c r="F33" s="122"/>
      <c r="G33" s="122"/>
      <c r="H33" s="122"/>
      <c r="I33" s="122"/>
    </row>
    <row r="34" spans="1:9" ht="15.75">
      <c r="A34" s="122"/>
      <c r="B34" s="125" t="s">
        <v>106</v>
      </c>
      <c r="C34" s="125"/>
      <c r="D34" s="125"/>
      <c r="E34" s="125"/>
      <c r="F34" s="122"/>
      <c r="G34" s="122"/>
      <c r="H34" s="122"/>
      <c r="I34" s="124">
        <v>2472047</v>
      </c>
    </row>
    <row r="35" spans="1:9" ht="16.5" thickBot="1">
      <c r="A35" s="122"/>
      <c r="B35" s="122"/>
      <c r="C35" s="122"/>
      <c r="D35" s="126"/>
      <c r="E35" s="126"/>
      <c r="F35" s="126"/>
      <c r="G35" s="126"/>
      <c r="H35" s="126"/>
      <c r="I35" s="126"/>
    </row>
    <row r="36" spans="1:9" ht="15.75">
      <c r="A36" s="127"/>
      <c r="B36" s="127"/>
      <c r="C36" s="127"/>
      <c r="D36" s="123" t="s">
        <v>114</v>
      </c>
      <c r="E36" s="122"/>
      <c r="F36" s="400">
        <f>F25+F22+G18</f>
        <v>6579497</v>
      </c>
      <c r="G36" s="318"/>
      <c r="H36" s="398">
        <f>SUM(H22:I35)</f>
        <v>3244547</v>
      </c>
      <c r="I36" s="398"/>
    </row>
    <row r="37" spans="1:9" ht="15.75">
      <c r="A37" s="122"/>
      <c r="B37" s="122"/>
      <c r="C37" s="122"/>
      <c r="D37" s="122"/>
      <c r="E37" s="122"/>
      <c r="F37" s="122"/>
      <c r="G37" s="122"/>
      <c r="H37" s="122"/>
      <c r="I37" s="122"/>
    </row>
    <row r="38" spans="1:9" ht="15.75">
      <c r="A38" s="122"/>
      <c r="B38" s="122"/>
      <c r="C38" s="122"/>
      <c r="D38" s="122"/>
      <c r="E38" s="122"/>
      <c r="F38" s="122"/>
      <c r="G38" s="122"/>
      <c r="H38" s="122"/>
      <c r="I38" s="122"/>
    </row>
    <row r="39" spans="1:9" ht="15.75">
      <c r="A39" s="122"/>
      <c r="B39" s="122"/>
      <c r="C39" s="122"/>
      <c r="D39" s="122"/>
      <c r="E39" s="122"/>
      <c r="F39" s="122"/>
      <c r="G39" s="122"/>
      <c r="H39" s="122"/>
      <c r="I39" s="122"/>
    </row>
    <row r="40" spans="1:9" ht="15.75">
      <c r="A40" s="122"/>
      <c r="B40" s="122"/>
      <c r="C40" s="122"/>
      <c r="D40" s="122"/>
      <c r="E40" s="122"/>
      <c r="F40" s="122"/>
      <c r="G40" s="122"/>
      <c r="H40" s="122"/>
      <c r="I40" s="122"/>
    </row>
    <row r="41" spans="1:9" ht="15.75">
      <c r="A41" s="122"/>
      <c r="B41" s="122"/>
      <c r="C41" s="122"/>
      <c r="D41" s="122"/>
      <c r="E41" s="122"/>
      <c r="F41" s="122"/>
      <c r="G41" s="122"/>
      <c r="H41" s="122"/>
      <c r="I41" s="122"/>
    </row>
    <row r="42" spans="1:9" ht="15.75">
      <c r="A42" s="122"/>
      <c r="B42" s="122"/>
      <c r="C42" s="122"/>
      <c r="D42" s="122"/>
      <c r="E42" s="122"/>
      <c r="F42" s="122"/>
      <c r="G42" s="122"/>
      <c r="H42" s="122"/>
      <c r="I42" s="122"/>
    </row>
    <row r="43" spans="1:9" ht="15.75">
      <c r="A43" s="122"/>
      <c r="B43" s="122"/>
      <c r="C43" s="122"/>
      <c r="D43" s="122"/>
      <c r="E43" s="122"/>
      <c r="F43" s="122"/>
      <c r="G43" s="122"/>
      <c r="H43" s="122"/>
      <c r="I43" s="122"/>
    </row>
    <row r="44" spans="1:9" ht="15.75">
      <c r="A44" s="122"/>
      <c r="B44" s="122"/>
      <c r="C44" s="122"/>
      <c r="D44" s="122"/>
      <c r="E44" s="122"/>
      <c r="F44" s="122"/>
      <c r="G44" s="122"/>
      <c r="H44" s="122"/>
      <c r="I44" s="122"/>
    </row>
    <row r="45" spans="1:9" ht="15.75">
      <c r="A45" s="122"/>
      <c r="B45" s="122"/>
      <c r="C45" s="122"/>
      <c r="D45" s="122"/>
      <c r="E45" s="122"/>
      <c r="F45" s="122"/>
      <c r="G45" s="122"/>
      <c r="H45" s="122"/>
      <c r="I45" s="122"/>
    </row>
    <row r="46" spans="1:9" ht="15.75">
      <c r="A46" s="122"/>
      <c r="B46" s="122"/>
      <c r="C46" s="122"/>
      <c r="D46" s="122"/>
      <c r="E46" s="122"/>
      <c r="F46" s="122"/>
      <c r="G46" s="122"/>
      <c r="H46" s="122"/>
      <c r="I46" s="122"/>
    </row>
    <row r="47" spans="1:9" ht="15.75">
      <c r="A47" s="122"/>
      <c r="B47" s="122"/>
      <c r="C47" s="122"/>
      <c r="D47" s="122"/>
      <c r="E47" s="122"/>
      <c r="F47" s="122"/>
      <c r="G47" s="122"/>
      <c r="H47" s="122"/>
      <c r="I47" s="122"/>
    </row>
    <row r="48" spans="1:9" ht="15.75">
      <c r="A48" s="318" t="s">
        <v>115</v>
      </c>
      <c r="B48" s="318"/>
      <c r="C48" s="318"/>
      <c r="D48" s="318"/>
      <c r="E48" s="318"/>
      <c r="F48" s="318"/>
      <c r="G48" s="318"/>
      <c r="H48" s="318"/>
      <c r="I48" s="318"/>
    </row>
    <row r="49" spans="1:9" ht="15.75">
      <c r="A49" s="122"/>
      <c r="B49" s="122"/>
      <c r="C49" s="122"/>
      <c r="D49" s="122"/>
      <c r="E49" s="122"/>
      <c r="F49" s="122"/>
      <c r="G49" s="122"/>
      <c r="H49" s="122"/>
      <c r="I49" s="122"/>
    </row>
    <row r="50" spans="1:9" ht="15.75">
      <c r="A50" s="123" t="s">
        <v>116</v>
      </c>
      <c r="B50" s="123" t="s">
        <v>117</v>
      </c>
      <c r="C50" s="123"/>
      <c r="D50" s="122"/>
      <c r="E50" s="122"/>
      <c r="F50" s="122"/>
      <c r="G50" s="122"/>
      <c r="H50" s="124">
        <f>H53+H55+H57</f>
        <v>796000</v>
      </c>
      <c r="I50" s="122"/>
    </row>
    <row r="51" spans="1:9" ht="15.75">
      <c r="A51" s="122" t="s">
        <v>5</v>
      </c>
      <c r="B51" s="122"/>
      <c r="C51" s="122"/>
      <c r="D51" s="122"/>
      <c r="E51" s="122"/>
      <c r="F51" s="122"/>
      <c r="G51" s="122"/>
      <c r="H51" s="128"/>
      <c r="I51" s="122"/>
    </row>
    <row r="52" spans="1:9" ht="15.75">
      <c r="A52" s="122"/>
      <c r="B52" s="122"/>
      <c r="C52" s="122"/>
      <c r="D52" s="122"/>
      <c r="E52" s="122"/>
      <c r="F52" s="122"/>
      <c r="G52" s="122"/>
      <c r="H52" s="128"/>
      <c r="I52" s="122"/>
    </row>
    <row r="53" spans="1:9" ht="15.75">
      <c r="A53" s="129" t="s">
        <v>118</v>
      </c>
      <c r="B53" s="122" t="s">
        <v>119</v>
      </c>
      <c r="C53" s="122"/>
      <c r="D53" s="122"/>
      <c r="E53" s="122"/>
      <c r="F53" s="122"/>
      <c r="G53" s="122"/>
      <c r="H53" s="128">
        <v>276000</v>
      </c>
      <c r="I53" s="122"/>
    </row>
    <row r="54" spans="1:9" ht="15.75">
      <c r="A54" s="129"/>
      <c r="B54" s="122" t="s">
        <v>5</v>
      </c>
      <c r="C54" s="122"/>
      <c r="D54" s="122"/>
      <c r="E54" s="122"/>
      <c r="F54" s="122"/>
      <c r="G54" s="122"/>
      <c r="H54" s="128"/>
      <c r="I54" s="122"/>
    </row>
    <row r="55" spans="1:9" ht="15.75">
      <c r="A55" s="129" t="s">
        <v>120</v>
      </c>
      <c r="B55" s="396" t="s">
        <v>121</v>
      </c>
      <c r="C55" s="396"/>
      <c r="D55" s="396"/>
      <c r="E55" s="396"/>
      <c r="F55" s="396"/>
      <c r="G55" s="122"/>
      <c r="H55" s="128">
        <v>270000</v>
      </c>
      <c r="I55" s="122"/>
    </row>
    <row r="56" spans="1:9" ht="15.75">
      <c r="A56" s="129"/>
      <c r="B56" s="396" t="s">
        <v>5</v>
      </c>
      <c r="C56" s="396"/>
      <c r="D56" s="396"/>
      <c r="E56" s="396"/>
      <c r="F56" s="396"/>
      <c r="G56" s="122"/>
      <c r="H56" s="128"/>
      <c r="I56" s="122"/>
    </row>
    <row r="57" spans="1:9" ht="15.75">
      <c r="A57" s="129" t="s">
        <v>122</v>
      </c>
      <c r="B57" s="125" t="s">
        <v>123</v>
      </c>
      <c r="C57" s="125"/>
      <c r="D57" s="125"/>
      <c r="E57" s="125"/>
      <c r="F57" s="125"/>
      <c r="G57" s="122"/>
      <c r="H57" s="128">
        <v>250000</v>
      </c>
      <c r="I57" s="122"/>
    </row>
    <row r="58" spans="1:9" ht="15.75">
      <c r="A58" s="129"/>
      <c r="B58" s="122"/>
      <c r="C58" s="122"/>
      <c r="D58" s="122"/>
      <c r="E58" s="122"/>
      <c r="F58" s="122"/>
      <c r="G58" s="122"/>
      <c r="H58" s="128"/>
      <c r="I58" s="122"/>
    </row>
    <row r="59" spans="1:9" ht="15.75">
      <c r="A59" s="92" t="s">
        <v>124</v>
      </c>
      <c r="B59" s="123" t="s">
        <v>125</v>
      </c>
      <c r="C59" s="122"/>
      <c r="D59" s="122"/>
      <c r="E59" s="122"/>
      <c r="F59" s="122"/>
      <c r="G59" s="122"/>
      <c r="H59" s="124">
        <f>H61+H63+H65+H69+H71</f>
        <v>1582389</v>
      </c>
      <c r="I59" s="122"/>
    </row>
    <row r="60" spans="1:9" ht="15.75">
      <c r="A60" s="129"/>
      <c r="B60" s="122"/>
      <c r="C60" s="122"/>
      <c r="D60" s="122"/>
      <c r="E60" s="122"/>
      <c r="F60" s="122"/>
      <c r="G60" s="122"/>
      <c r="H60" s="128"/>
      <c r="I60" s="122"/>
    </row>
    <row r="61" spans="1:9" ht="15.75">
      <c r="A61" s="129" t="s">
        <v>118</v>
      </c>
      <c r="B61" s="122" t="s">
        <v>126</v>
      </c>
      <c r="C61" s="122"/>
      <c r="D61" s="122"/>
      <c r="E61" s="122"/>
      <c r="F61" s="122"/>
      <c r="G61" s="122"/>
      <c r="H61" s="128">
        <v>550000</v>
      </c>
      <c r="I61" s="122"/>
    </row>
    <row r="62" spans="1:9" ht="15.75">
      <c r="A62" s="129"/>
      <c r="B62" s="122"/>
      <c r="C62" s="122"/>
      <c r="D62" s="122"/>
      <c r="E62" s="122"/>
      <c r="F62" s="122"/>
      <c r="G62" s="122"/>
      <c r="H62" s="128"/>
      <c r="I62" s="122"/>
    </row>
    <row r="63" spans="1:9" ht="15.75">
      <c r="A63" s="129" t="s">
        <v>120</v>
      </c>
      <c r="B63" s="122" t="s">
        <v>127</v>
      </c>
      <c r="C63" s="122"/>
      <c r="D63" s="122"/>
      <c r="E63" s="122"/>
      <c r="F63" s="122"/>
      <c r="G63" s="122"/>
      <c r="H63" s="128">
        <v>50000</v>
      </c>
      <c r="I63" s="122"/>
    </row>
    <row r="64" spans="1:9" ht="15.75">
      <c r="A64" s="129"/>
      <c r="B64" s="122"/>
      <c r="C64" s="122"/>
      <c r="D64" s="122"/>
      <c r="E64" s="122"/>
      <c r="F64" s="122"/>
      <c r="G64" s="122"/>
      <c r="H64" s="128"/>
      <c r="I64" s="122"/>
    </row>
    <row r="65" spans="1:9" ht="15.75">
      <c r="A65" s="129" t="s">
        <v>122</v>
      </c>
      <c r="B65" s="122" t="s">
        <v>128</v>
      </c>
      <c r="C65" s="122"/>
      <c r="D65" s="122"/>
      <c r="E65" s="122"/>
      <c r="F65" s="122"/>
      <c r="G65" s="122"/>
      <c r="H65" s="128">
        <v>802389</v>
      </c>
      <c r="I65" s="122"/>
    </row>
    <row r="66" spans="1:9" ht="15.75">
      <c r="A66" s="129"/>
      <c r="B66" s="122" t="s">
        <v>129</v>
      </c>
      <c r="C66" s="122"/>
      <c r="D66" s="122"/>
      <c r="E66" s="122"/>
      <c r="F66" s="122"/>
      <c r="G66" s="122"/>
      <c r="H66" s="128"/>
      <c r="I66" s="122"/>
    </row>
    <row r="67" spans="1:9" ht="15.75">
      <c r="A67" s="129"/>
      <c r="B67" s="122" t="s">
        <v>130</v>
      </c>
      <c r="C67" s="122"/>
      <c r="D67" s="122"/>
      <c r="E67" s="122"/>
      <c r="F67" s="122"/>
      <c r="G67" s="122"/>
      <c r="H67" s="128"/>
      <c r="I67" s="122"/>
    </row>
    <row r="68" spans="1:9" ht="15.75">
      <c r="A68" s="129"/>
      <c r="B68" s="122"/>
      <c r="C68" s="122"/>
      <c r="D68" s="122"/>
      <c r="E68" s="122"/>
      <c r="F68" s="122"/>
      <c r="G68" s="122"/>
      <c r="H68" s="128"/>
      <c r="I68" s="122"/>
    </row>
    <row r="69" spans="1:9" ht="15.75">
      <c r="A69" s="129" t="s">
        <v>147</v>
      </c>
      <c r="B69" s="122" t="s">
        <v>158</v>
      </c>
      <c r="C69" s="122"/>
      <c r="D69" s="122"/>
      <c r="E69" s="122"/>
      <c r="F69" s="122"/>
      <c r="G69" s="122"/>
      <c r="H69" s="128">
        <v>90000</v>
      </c>
      <c r="I69" s="122"/>
    </row>
    <row r="70" spans="1:9" ht="15.75">
      <c r="A70" s="129"/>
      <c r="B70" s="122"/>
      <c r="C70" s="122"/>
      <c r="D70" s="122"/>
      <c r="E70" s="122"/>
      <c r="F70" s="122"/>
      <c r="G70" s="122"/>
      <c r="H70" s="128"/>
      <c r="I70" s="122"/>
    </row>
    <row r="71" spans="1:9" ht="15.75">
      <c r="A71" s="129" t="s">
        <v>150</v>
      </c>
      <c r="B71" s="122" t="s">
        <v>159</v>
      </c>
      <c r="C71" s="122"/>
      <c r="D71" s="122"/>
      <c r="E71" s="122"/>
      <c r="F71" s="122"/>
      <c r="G71" s="122"/>
      <c r="H71" s="128">
        <v>90000</v>
      </c>
      <c r="I71" s="122"/>
    </row>
    <row r="72" spans="1:9" ht="15.75">
      <c r="A72" s="129"/>
      <c r="B72" s="122"/>
      <c r="C72" s="122"/>
      <c r="D72" s="122"/>
      <c r="E72" s="122"/>
      <c r="F72" s="122"/>
      <c r="G72" s="122"/>
      <c r="H72" s="128"/>
      <c r="I72" s="122"/>
    </row>
    <row r="73" spans="1:9" ht="15.75">
      <c r="A73" s="92" t="s">
        <v>131</v>
      </c>
      <c r="B73" s="123" t="s">
        <v>420</v>
      </c>
      <c r="C73" s="123"/>
      <c r="D73" s="123"/>
      <c r="E73" s="123"/>
      <c r="F73" s="123"/>
      <c r="G73" s="123"/>
      <c r="H73" s="124">
        <v>2472047</v>
      </c>
      <c r="I73" s="122"/>
    </row>
    <row r="74" spans="1:9" ht="15.75">
      <c r="A74" s="129"/>
      <c r="B74" s="122"/>
      <c r="C74" s="122"/>
      <c r="D74" s="122"/>
      <c r="E74" s="122"/>
      <c r="F74" s="122"/>
      <c r="G74" s="122"/>
      <c r="H74" s="128"/>
      <c r="I74" s="122"/>
    </row>
    <row r="75" spans="1:9" ht="15.75">
      <c r="A75" s="92" t="s">
        <v>132</v>
      </c>
      <c r="B75" s="123" t="s">
        <v>133</v>
      </c>
      <c r="C75" s="123"/>
      <c r="D75" s="123"/>
      <c r="E75" s="123"/>
      <c r="F75" s="123"/>
      <c r="G75" s="123"/>
      <c r="H75" s="124">
        <v>1729061</v>
      </c>
      <c r="I75" s="122"/>
    </row>
    <row r="76" spans="1:9" ht="15.75">
      <c r="A76" s="129"/>
      <c r="B76" s="122"/>
      <c r="C76" s="122"/>
      <c r="D76" s="122"/>
      <c r="E76" s="122"/>
      <c r="F76" s="122"/>
      <c r="G76" s="122"/>
      <c r="H76" s="128"/>
      <c r="I76" s="122"/>
    </row>
    <row r="77" spans="1:9" ht="15.75">
      <c r="A77" s="129" t="s">
        <v>5</v>
      </c>
      <c r="B77" s="122" t="s">
        <v>5</v>
      </c>
      <c r="C77" s="122"/>
      <c r="D77" s="122"/>
      <c r="E77" s="122"/>
      <c r="F77" s="122"/>
      <c r="G77" s="122"/>
      <c r="H77" s="128" t="s">
        <v>5</v>
      </c>
      <c r="I77" s="122"/>
    </row>
    <row r="78" spans="1:9" ht="15.75">
      <c r="A78" s="129"/>
      <c r="B78" s="122"/>
      <c r="C78" s="122"/>
      <c r="D78" s="122"/>
      <c r="E78" s="122"/>
      <c r="F78" s="122"/>
      <c r="G78" s="122"/>
      <c r="H78" s="128"/>
      <c r="I78" s="122"/>
    </row>
    <row r="79" spans="1:9" ht="15.75">
      <c r="A79" s="122"/>
      <c r="B79" s="122"/>
      <c r="C79" s="122"/>
      <c r="D79" s="123" t="s">
        <v>134</v>
      </c>
      <c r="E79" s="122"/>
      <c r="F79" s="122"/>
      <c r="G79" s="122"/>
      <c r="H79" s="124">
        <f>H75+H73+H59+H50</f>
        <v>6579497</v>
      </c>
      <c r="I79" s="127"/>
    </row>
    <row r="80" spans="1:9" ht="15.75">
      <c r="A80" s="122"/>
      <c r="B80" s="122"/>
      <c r="C80" s="122"/>
      <c r="D80" s="122"/>
      <c r="E80" s="122"/>
      <c r="F80" s="122"/>
      <c r="G80" s="122"/>
      <c r="H80" s="128"/>
      <c r="I80" s="122"/>
    </row>
    <row r="81" spans="1:9" ht="15.75">
      <c r="A81" s="122"/>
      <c r="B81" s="122"/>
      <c r="C81" s="122"/>
      <c r="D81" s="122"/>
      <c r="E81" s="122"/>
      <c r="F81" s="122"/>
      <c r="G81" s="122"/>
      <c r="H81" s="128"/>
      <c r="I81" s="122"/>
    </row>
    <row r="82" spans="1:9" ht="15.75">
      <c r="A82" s="122"/>
      <c r="B82" s="122"/>
      <c r="C82" s="122"/>
      <c r="D82" s="122"/>
      <c r="E82" s="122"/>
      <c r="F82" s="122"/>
      <c r="G82" s="122"/>
      <c r="H82" s="128"/>
      <c r="I82" s="122"/>
    </row>
    <row r="83" spans="1:9" ht="15.75">
      <c r="A83" s="122"/>
      <c r="B83" s="122"/>
      <c r="C83" s="122"/>
      <c r="D83" s="122"/>
      <c r="E83" s="122"/>
      <c r="F83" s="122"/>
      <c r="G83" s="122"/>
      <c r="H83" s="128"/>
      <c r="I83" s="122"/>
    </row>
    <row r="84" spans="1:9" ht="15.75">
      <c r="A84" s="122"/>
      <c r="B84" s="122"/>
      <c r="C84" s="122"/>
      <c r="D84" s="122"/>
      <c r="E84" s="122"/>
      <c r="F84" s="122"/>
      <c r="G84" s="122"/>
      <c r="H84" s="128"/>
      <c r="I84" s="122"/>
    </row>
    <row r="85" spans="1:9" ht="15.75">
      <c r="A85" s="122"/>
      <c r="B85" s="122"/>
      <c r="C85" s="122"/>
      <c r="D85" s="122"/>
      <c r="E85" s="122"/>
      <c r="F85" s="122"/>
      <c r="G85" s="122"/>
      <c r="H85" s="128"/>
      <c r="I85" s="122"/>
    </row>
    <row r="86" spans="1:9" ht="15.75">
      <c r="A86" s="122"/>
      <c r="B86" s="122"/>
      <c r="C86" s="122"/>
      <c r="D86" s="122"/>
      <c r="E86" s="122"/>
      <c r="F86" s="122"/>
      <c r="G86" s="122"/>
      <c r="H86" s="128"/>
      <c r="I86" s="122"/>
    </row>
    <row r="87" spans="1:9" ht="15.75">
      <c r="A87" s="122"/>
      <c r="B87" s="122"/>
      <c r="C87" s="122"/>
      <c r="D87" s="122"/>
      <c r="E87" s="122"/>
      <c r="F87" s="122"/>
      <c r="G87" s="122"/>
      <c r="H87" s="128"/>
      <c r="I87" s="122"/>
    </row>
    <row r="88" spans="1:9" ht="15.75">
      <c r="A88" s="122"/>
      <c r="B88" s="122"/>
      <c r="C88" s="122"/>
      <c r="D88" s="122"/>
      <c r="E88" s="122"/>
      <c r="F88" s="122"/>
      <c r="G88" s="122"/>
      <c r="H88" s="128"/>
      <c r="I88" s="122"/>
    </row>
    <row r="89" spans="1:9" ht="15.75">
      <c r="A89" s="122"/>
      <c r="B89" s="122"/>
      <c r="C89" s="122"/>
      <c r="D89" s="122"/>
      <c r="E89" s="122"/>
      <c r="F89" s="122"/>
      <c r="G89" s="122"/>
      <c r="H89" s="128"/>
      <c r="I89" s="122"/>
    </row>
    <row r="90" spans="1:9" ht="15.75">
      <c r="A90" s="122"/>
      <c r="B90" s="122"/>
      <c r="C90" s="122"/>
      <c r="D90" s="122"/>
      <c r="E90" s="122"/>
      <c r="F90" s="122"/>
      <c r="G90" s="122"/>
      <c r="H90" s="128"/>
      <c r="I90" s="122"/>
    </row>
    <row r="91" spans="1:9" ht="15.75">
      <c r="A91" s="122"/>
      <c r="B91" s="122"/>
      <c r="C91" s="122"/>
      <c r="D91" s="122"/>
      <c r="E91" s="122"/>
      <c r="F91" s="122"/>
      <c r="G91" s="122"/>
      <c r="H91" s="128"/>
      <c r="I91" s="122"/>
    </row>
    <row r="92" spans="1:9" ht="15.75">
      <c r="A92" s="122"/>
      <c r="B92" s="122"/>
      <c r="C92" s="122"/>
      <c r="D92" s="122"/>
      <c r="E92" s="122"/>
      <c r="F92" s="122"/>
      <c r="G92" s="122"/>
      <c r="H92" s="128"/>
      <c r="I92" s="122"/>
    </row>
    <row r="93" spans="1:9" ht="15.75">
      <c r="A93" s="318" t="s">
        <v>135</v>
      </c>
      <c r="B93" s="318"/>
      <c r="C93" s="318"/>
      <c r="D93" s="318"/>
      <c r="E93" s="318"/>
      <c r="F93" s="318"/>
      <c r="G93" s="318"/>
      <c r="H93" s="318"/>
      <c r="I93" s="318"/>
    </row>
    <row r="94" spans="1:9" ht="15.75">
      <c r="A94" s="122"/>
      <c r="B94" s="122"/>
      <c r="C94" s="122"/>
      <c r="D94" s="122"/>
      <c r="E94" s="122"/>
      <c r="F94" s="122"/>
      <c r="G94" s="122"/>
      <c r="H94" s="128"/>
      <c r="I94" s="122"/>
    </row>
    <row r="95" spans="1:9" ht="15.75">
      <c r="A95" s="122"/>
      <c r="B95" s="122"/>
      <c r="C95" s="122"/>
      <c r="D95" s="122"/>
      <c r="E95" s="122"/>
      <c r="F95" s="122"/>
      <c r="G95" s="122"/>
      <c r="H95" s="128"/>
      <c r="I95" s="122"/>
    </row>
    <row r="96" spans="1:9" ht="15.75">
      <c r="A96" s="318" t="s">
        <v>136</v>
      </c>
      <c r="B96" s="318"/>
      <c r="C96" s="318"/>
      <c r="D96" s="318"/>
      <c r="E96" s="318"/>
      <c r="F96" s="318"/>
      <c r="G96" s="318"/>
      <c r="H96" s="318"/>
      <c r="I96" s="318"/>
    </row>
    <row r="97" spans="1:9" ht="15.75">
      <c r="A97" s="122"/>
      <c r="B97" s="122"/>
      <c r="C97" s="122"/>
      <c r="D97" s="122"/>
      <c r="E97" s="122"/>
      <c r="F97" s="122"/>
      <c r="G97" s="122"/>
      <c r="H97" s="122"/>
      <c r="I97" s="122"/>
    </row>
    <row r="98" spans="1:9" ht="15.75">
      <c r="A98" s="122" t="s">
        <v>118</v>
      </c>
      <c r="B98" s="130" t="s">
        <v>137</v>
      </c>
      <c r="C98" s="130"/>
      <c r="D98" s="130"/>
      <c r="E98" s="130"/>
      <c r="F98" s="130"/>
      <c r="G98" s="122"/>
      <c r="H98" s="124">
        <f>G99+G100</f>
        <v>155000</v>
      </c>
      <c r="I98" s="122"/>
    </row>
    <row r="99" spans="1:9" ht="15.75">
      <c r="A99" s="122"/>
      <c r="B99" s="130" t="s">
        <v>138</v>
      </c>
      <c r="C99" s="130"/>
      <c r="D99" s="130"/>
      <c r="E99" s="130"/>
      <c r="F99" s="130" t="s">
        <v>5</v>
      </c>
      <c r="G99" s="128">
        <v>75000</v>
      </c>
      <c r="H99" s="128"/>
      <c r="I99" s="122"/>
    </row>
    <row r="100" spans="1:9" ht="15.75">
      <c r="A100" s="122"/>
      <c r="B100" s="130" t="s">
        <v>139</v>
      </c>
      <c r="C100" s="130"/>
      <c r="D100" s="130"/>
      <c r="E100" s="130"/>
      <c r="F100" s="130"/>
      <c r="G100" s="128">
        <v>80000</v>
      </c>
      <c r="H100" s="128"/>
      <c r="I100" s="122"/>
    </row>
    <row r="101" spans="1:9" ht="15.75">
      <c r="A101" s="122"/>
      <c r="B101" s="130"/>
      <c r="C101" s="130"/>
      <c r="D101" s="130"/>
      <c r="E101" s="130"/>
      <c r="F101" s="130"/>
      <c r="G101" s="128"/>
      <c r="H101" s="128"/>
      <c r="I101" s="122"/>
    </row>
    <row r="102" spans="1:9" ht="15.75">
      <c r="A102" s="122" t="s">
        <v>120</v>
      </c>
      <c r="B102" s="130" t="s">
        <v>140</v>
      </c>
      <c r="C102" s="130"/>
      <c r="D102" s="130"/>
      <c r="E102" s="130"/>
      <c r="F102" s="130"/>
      <c r="G102" s="128"/>
      <c r="H102" s="124">
        <f>G103+G104+G105+G107</f>
        <v>307500</v>
      </c>
      <c r="I102" s="122"/>
    </row>
    <row r="103" spans="1:9" ht="15.75">
      <c r="A103" s="122"/>
      <c r="B103" s="130" t="s">
        <v>141</v>
      </c>
      <c r="C103" s="130"/>
      <c r="D103" s="130"/>
      <c r="E103" s="130"/>
      <c r="F103" s="130"/>
      <c r="G103" s="128">
        <v>213500</v>
      </c>
      <c r="H103" s="128"/>
      <c r="I103" s="122"/>
    </row>
    <row r="104" spans="1:9" ht="15.75">
      <c r="A104" s="122"/>
      <c r="B104" s="130" t="s">
        <v>142</v>
      </c>
      <c r="C104" s="130"/>
      <c r="D104" s="130"/>
      <c r="E104" s="130"/>
      <c r="F104" s="130"/>
      <c r="G104" s="128">
        <v>44000</v>
      </c>
      <c r="H104" s="128"/>
      <c r="I104" s="122"/>
    </row>
    <row r="105" spans="1:9" ht="15.75">
      <c r="A105" s="122"/>
      <c r="B105" s="130" t="s">
        <v>143</v>
      </c>
      <c r="C105" s="130"/>
      <c r="D105" s="130"/>
      <c r="E105" s="130"/>
      <c r="F105" s="130"/>
      <c r="G105" s="128">
        <v>20000</v>
      </c>
      <c r="H105" s="128"/>
      <c r="I105" s="122"/>
    </row>
    <row r="106" spans="1:9" ht="15.75">
      <c r="A106" s="122"/>
      <c r="B106" s="130" t="s">
        <v>160</v>
      </c>
      <c r="C106" s="130"/>
      <c r="D106" s="130"/>
      <c r="E106" s="130"/>
      <c r="F106" s="130"/>
      <c r="G106" s="128"/>
      <c r="H106" s="128"/>
      <c r="I106" s="122"/>
    </row>
    <row r="107" spans="1:9" ht="15.75">
      <c r="A107" s="122"/>
      <c r="B107" s="130" t="s">
        <v>161</v>
      </c>
      <c r="C107" s="130"/>
      <c r="D107" s="130"/>
      <c r="E107" s="130"/>
      <c r="F107" s="130"/>
      <c r="G107" s="128">
        <v>30000</v>
      </c>
      <c r="H107" s="128"/>
      <c r="I107" s="122"/>
    </row>
    <row r="108" spans="1:9" ht="15.75">
      <c r="A108" s="122"/>
      <c r="B108" s="130"/>
      <c r="C108" s="130"/>
      <c r="D108" s="130"/>
      <c r="E108" s="130"/>
      <c r="F108" s="130"/>
      <c r="G108" s="128"/>
      <c r="H108" s="128"/>
      <c r="I108" s="122"/>
    </row>
    <row r="109" spans="1:9" ht="15.75">
      <c r="A109" s="122" t="s">
        <v>122</v>
      </c>
      <c r="B109" s="130" t="s">
        <v>144</v>
      </c>
      <c r="C109" s="130"/>
      <c r="D109" s="130"/>
      <c r="E109" s="130"/>
      <c r="F109" s="130"/>
      <c r="G109" s="128"/>
      <c r="H109" s="124">
        <f>G110+G111</f>
        <v>50000</v>
      </c>
      <c r="I109" s="122"/>
    </row>
    <row r="110" spans="1:9" ht="15.75">
      <c r="A110" s="122"/>
      <c r="B110" s="130" t="s">
        <v>145</v>
      </c>
      <c r="C110" s="130"/>
      <c r="D110" s="130"/>
      <c r="E110" s="130"/>
      <c r="F110" s="130"/>
      <c r="G110" s="128">
        <v>20000</v>
      </c>
      <c r="H110" s="128"/>
      <c r="I110" s="122"/>
    </row>
    <row r="111" spans="1:9" ht="15.75">
      <c r="A111" s="122"/>
      <c r="B111" s="130" t="s">
        <v>146</v>
      </c>
      <c r="C111" s="130"/>
      <c r="D111" s="130"/>
      <c r="E111" s="130"/>
      <c r="F111" s="130"/>
      <c r="G111" s="128">
        <v>30000</v>
      </c>
      <c r="H111" s="128"/>
      <c r="I111" s="122"/>
    </row>
    <row r="112" spans="1:9" ht="15.75">
      <c r="A112" s="122"/>
      <c r="B112" s="130" t="s">
        <v>5</v>
      </c>
      <c r="C112" s="130"/>
      <c r="D112" s="130"/>
      <c r="E112" s="130"/>
      <c r="F112" s="130"/>
      <c r="G112" s="128" t="s">
        <v>5</v>
      </c>
      <c r="H112" s="128"/>
      <c r="I112" s="122"/>
    </row>
    <row r="113" spans="1:9" ht="15.75">
      <c r="A113" s="122" t="s">
        <v>147</v>
      </c>
      <c r="B113" s="130" t="s">
        <v>148</v>
      </c>
      <c r="C113" s="130"/>
      <c r="D113" s="130"/>
      <c r="E113" s="130"/>
      <c r="F113" s="130"/>
      <c r="G113" s="128"/>
      <c r="H113" s="124">
        <f>G114</f>
        <v>120000</v>
      </c>
      <c r="I113" s="122"/>
    </row>
    <row r="114" spans="1:9" ht="15.75">
      <c r="A114" s="122"/>
      <c r="B114" s="130" t="s">
        <v>149</v>
      </c>
      <c r="C114" s="130"/>
      <c r="D114" s="130"/>
      <c r="E114" s="130"/>
      <c r="F114" s="130"/>
      <c r="G114" s="128">
        <v>120000</v>
      </c>
      <c r="H114" s="128"/>
      <c r="I114" s="122"/>
    </row>
    <row r="115" spans="1:9" ht="15.75">
      <c r="A115" s="122"/>
      <c r="B115" s="130"/>
      <c r="C115" s="130"/>
      <c r="D115" s="130"/>
      <c r="E115" s="130"/>
      <c r="F115" s="130"/>
      <c r="G115" s="128"/>
      <c r="H115" s="128"/>
      <c r="I115" s="122"/>
    </row>
    <row r="116" spans="1:9" ht="15.75">
      <c r="A116" s="122" t="s">
        <v>150</v>
      </c>
      <c r="B116" s="130" t="s">
        <v>151</v>
      </c>
      <c r="C116" s="130"/>
      <c r="D116" s="130"/>
      <c r="E116" s="130"/>
      <c r="F116" s="130"/>
      <c r="G116" s="128"/>
      <c r="H116" s="124">
        <f>G117+G118+G119</f>
        <v>90000</v>
      </c>
      <c r="I116" s="122"/>
    </row>
    <row r="117" spans="1:9" ht="15.75">
      <c r="A117" s="122"/>
      <c r="B117" s="130" t="s">
        <v>152</v>
      </c>
      <c r="C117" s="130"/>
      <c r="D117" s="130"/>
      <c r="E117" s="130"/>
      <c r="F117" s="130"/>
      <c r="G117" s="128">
        <v>10000</v>
      </c>
      <c r="H117" s="128"/>
      <c r="I117" s="122"/>
    </row>
    <row r="118" spans="1:9" ht="15.75">
      <c r="A118" s="122"/>
      <c r="B118" s="130" t="s">
        <v>153</v>
      </c>
      <c r="C118" s="130"/>
      <c r="D118" s="130"/>
      <c r="E118" s="130"/>
      <c r="F118" s="130"/>
      <c r="G118" s="128">
        <v>10000</v>
      </c>
      <c r="H118" s="128"/>
      <c r="I118" s="122"/>
    </row>
    <row r="119" spans="1:9" ht="15.75">
      <c r="A119" s="122"/>
      <c r="B119" s="130" t="s">
        <v>154</v>
      </c>
      <c r="C119" s="130"/>
      <c r="D119" s="130"/>
      <c r="E119" s="130"/>
      <c r="F119" s="130"/>
      <c r="G119" s="128">
        <v>70000</v>
      </c>
      <c r="H119" s="128"/>
      <c r="I119" s="122"/>
    </row>
    <row r="120" spans="1:9" ht="15.75">
      <c r="A120" s="122"/>
      <c r="B120" s="130"/>
      <c r="C120" s="130"/>
      <c r="D120" s="130"/>
      <c r="E120" s="130"/>
      <c r="F120" s="130"/>
      <c r="G120" s="128"/>
      <c r="H120" s="128"/>
      <c r="I120" s="122"/>
    </row>
    <row r="121" spans="1:9" ht="15.75">
      <c r="A121" s="122" t="s">
        <v>155</v>
      </c>
      <c r="B121" s="130" t="s">
        <v>162</v>
      </c>
      <c r="C121" s="130"/>
      <c r="D121" s="130"/>
      <c r="E121" s="130"/>
      <c r="F121" s="130"/>
      <c r="G121" s="128"/>
      <c r="H121" s="124">
        <v>50000</v>
      </c>
      <c r="I121" s="122"/>
    </row>
    <row r="122" spans="1:9" ht="15.75">
      <c r="A122" s="122"/>
      <c r="B122" s="130"/>
      <c r="C122" s="130"/>
      <c r="D122" s="130"/>
      <c r="E122" s="130"/>
      <c r="F122" s="130"/>
      <c r="G122" s="128"/>
      <c r="H122" s="124"/>
      <c r="I122" s="122"/>
    </row>
    <row r="123" spans="1:9" ht="15.75">
      <c r="A123" s="122" t="s">
        <v>163</v>
      </c>
      <c r="B123" s="130" t="s">
        <v>164</v>
      </c>
      <c r="C123" s="130"/>
      <c r="D123" s="130"/>
      <c r="E123" s="130"/>
      <c r="F123" s="130"/>
      <c r="G123" s="128"/>
      <c r="H123" s="124">
        <v>2472047</v>
      </c>
      <c r="I123" s="122"/>
    </row>
    <row r="124" spans="1:9" ht="13.5" thickBot="1">
      <c r="A124" s="50"/>
      <c r="B124" s="50"/>
      <c r="C124" s="50"/>
      <c r="D124" s="50"/>
      <c r="E124" s="131"/>
      <c r="F124" s="131"/>
      <c r="G124" s="132"/>
      <c r="H124" s="132"/>
      <c r="I124" s="50"/>
    </row>
    <row r="125" spans="1:9" ht="15.75">
      <c r="A125" s="50"/>
      <c r="B125" s="50"/>
      <c r="C125" s="50"/>
      <c r="D125" s="50"/>
      <c r="E125" s="123" t="s">
        <v>134</v>
      </c>
      <c r="F125" s="123"/>
      <c r="G125" s="124"/>
      <c r="H125" s="124">
        <f>H123+H121+H116+H113+H109+H102+H98</f>
        <v>3244547</v>
      </c>
      <c r="I125" s="50"/>
    </row>
  </sheetData>
  <mergeCells count="22">
    <mergeCell ref="B56:F56"/>
    <mergeCell ref="A93:I93"/>
    <mergeCell ref="A96:I96"/>
    <mergeCell ref="F36:G36"/>
    <mergeCell ref="H36:I36"/>
    <mergeCell ref="A48:I48"/>
    <mergeCell ref="B55:F55"/>
    <mergeCell ref="B26:E26"/>
    <mergeCell ref="B29:E29"/>
    <mergeCell ref="H29:I29"/>
    <mergeCell ref="B30:E30"/>
    <mergeCell ref="B22:E22"/>
    <mergeCell ref="F22:G22"/>
    <mergeCell ref="B23:E23"/>
    <mergeCell ref="B25:E25"/>
    <mergeCell ref="F25:G25"/>
    <mergeCell ref="A10:I10"/>
    <mergeCell ref="A11:I11"/>
    <mergeCell ref="A14:I14"/>
    <mergeCell ref="B16:E16"/>
    <mergeCell ref="F16:G16"/>
    <mergeCell ref="H16:I16"/>
  </mergeCells>
  <printOptions/>
  <pageMargins left="0.5905511811023623" right="0.5905511811023623" top="0.984251968503937" bottom="0.984251968503937" header="0.5118110236220472" footer="0.5118110236220472"/>
  <pageSetup firstPageNumber="8" useFirstPageNumber="1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Chełmża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Kasa</dc:creator>
  <cp:keywords/>
  <dc:description/>
  <cp:lastModifiedBy>Kasa</cp:lastModifiedBy>
  <cp:lastPrinted>2006-06-08T11:05:58Z</cp:lastPrinted>
  <dcterms:created xsi:type="dcterms:W3CDTF">2006-05-29T08:49:18Z</dcterms:created>
  <dcterms:modified xsi:type="dcterms:W3CDTF">2006-06-08T11:23:30Z</dcterms:modified>
  <cp:category/>
  <cp:version/>
  <cp:contentType/>
  <cp:contentStatus/>
</cp:coreProperties>
</file>